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C:\Users\User\Dropbox\GHIDURI POR ADR NV\LUCRU\GHID 112\"/>
    </mc:Choice>
  </mc:AlternateContent>
  <xr:revisionPtr revIDLastSave="0" documentId="13_ncr:1_{C05DF922-4AF0-4E55-8CDC-A30C1FA1C1F0}" xr6:coauthVersionLast="47" xr6:coauthVersionMax="47" xr10:uidLastSave="{00000000-0000-0000-0000-000000000000}"/>
  <bookViews>
    <workbookView xWindow="-120" yWindow="-120" windowWidth="29040" windowHeight="15990" tabRatio="840" activeTab="1"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'1-Inputuri'!$E$24</definedName>
    <definedName name="FDR">'1-Inputuri'!$E$26</definedName>
    <definedName name="_xlnm.Print_Area" localSheetId="1">'1-Inputuri'!$B$3:$AP$157</definedName>
    <definedName name="_xlnm.Print_Area" localSheetId="2">'2-Buget cerere'!$B$2:$Y$82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1" i="4" l="1"/>
  <c r="I31" i="4"/>
  <c r="J31" i="4"/>
  <c r="K31" i="4"/>
  <c r="L31" i="4"/>
  <c r="M31" i="4"/>
  <c r="N31" i="4"/>
  <c r="O31" i="4"/>
  <c r="P31" i="4"/>
  <c r="Q31" i="4"/>
  <c r="R31" i="4"/>
  <c r="S31" i="4"/>
  <c r="T31" i="4"/>
  <c r="U31" i="4"/>
  <c r="V31" i="4"/>
  <c r="W31" i="4"/>
  <c r="X31" i="4"/>
  <c r="Y31" i="4"/>
  <c r="Z31" i="4"/>
  <c r="AA31" i="4"/>
  <c r="AB31" i="4"/>
  <c r="AC31" i="4"/>
  <c r="AD31" i="4"/>
  <c r="AE31" i="4"/>
  <c r="AF31" i="4"/>
  <c r="AG31" i="4"/>
  <c r="AH31" i="4"/>
  <c r="AI31" i="4"/>
  <c r="AJ31" i="4"/>
  <c r="G31" i="4"/>
  <c r="W70" i="1"/>
  <c r="V70" i="1"/>
  <c r="U70" i="1"/>
  <c r="T70" i="1"/>
  <c r="S70" i="1"/>
  <c r="V64" i="1"/>
  <c r="U64" i="1"/>
  <c r="T64" i="1"/>
  <c r="S64" i="1"/>
  <c r="V47" i="1"/>
  <c r="U47" i="1"/>
  <c r="T47" i="1"/>
  <c r="S47" i="1"/>
  <c r="V41" i="1"/>
  <c r="U41" i="1"/>
  <c r="T41" i="1"/>
  <c r="S41" i="1"/>
  <c r="V20" i="1"/>
  <c r="U20" i="1"/>
  <c r="T20" i="1"/>
  <c r="T36" i="1" s="1"/>
  <c r="S20" i="1"/>
  <c r="U36" i="1"/>
  <c r="V36" i="1"/>
  <c r="S36" i="1"/>
  <c r="T69" i="1"/>
  <c r="U69" i="1"/>
  <c r="V69" i="1"/>
  <c r="S69" i="1"/>
  <c r="X19" i="1"/>
  <c r="X21" i="1"/>
  <c r="X22" i="1"/>
  <c r="X23" i="1"/>
  <c r="X24" i="1"/>
  <c r="X25" i="1"/>
  <c r="X26" i="1"/>
  <c r="X27" i="1"/>
  <c r="X28" i="1"/>
  <c r="X29" i="1"/>
  <c r="X30" i="1"/>
  <c r="X31" i="1"/>
  <c r="X32" i="1"/>
  <c r="X33" i="1"/>
  <c r="X34" i="1"/>
  <c r="X35" i="1"/>
  <c r="X15" i="1"/>
  <c r="X48" i="1"/>
  <c r="X49" i="1"/>
  <c r="X50" i="1"/>
  <c r="X51" i="1"/>
  <c r="X52" i="1"/>
  <c r="X53" i="1"/>
  <c r="X54" i="1"/>
  <c r="X55" i="1"/>
  <c r="X56" i="1"/>
  <c r="X57" i="1"/>
  <c r="X58" i="1"/>
  <c r="X59" i="1"/>
  <c r="X60" i="1"/>
  <c r="X61" i="1"/>
  <c r="X62" i="1"/>
  <c r="W48" i="1"/>
  <c r="W49" i="1"/>
  <c r="W50" i="1"/>
  <c r="W51" i="1"/>
  <c r="W52" i="1"/>
  <c r="W53" i="1"/>
  <c r="W54" i="1"/>
  <c r="W55" i="1"/>
  <c r="W56" i="1"/>
  <c r="W57" i="1"/>
  <c r="W58" i="1"/>
  <c r="W59" i="1"/>
  <c r="W60" i="1"/>
  <c r="W61" i="1"/>
  <c r="W62" i="1"/>
  <c r="X39" i="1"/>
  <c r="X40" i="1"/>
  <c r="W39" i="1"/>
  <c r="W40" i="1"/>
  <c r="W17" i="1"/>
  <c r="W18" i="1"/>
  <c r="W19" i="1"/>
  <c r="W20" i="1"/>
  <c r="X20" i="1" s="1"/>
  <c r="W21" i="1"/>
  <c r="W22" i="1"/>
  <c r="W23" i="1"/>
  <c r="W24" i="1"/>
  <c r="W25" i="1"/>
  <c r="W26" i="1"/>
  <c r="W27" i="1"/>
  <c r="W28" i="1"/>
  <c r="W29" i="1"/>
  <c r="W30" i="1"/>
  <c r="W31" i="1"/>
  <c r="W32" i="1"/>
  <c r="W33" i="1"/>
  <c r="W34" i="1"/>
  <c r="W35" i="1"/>
  <c r="W15" i="1"/>
  <c r="O72" i="1"/>
  <c r="E81" i="1"/>
  <c r="F81" i="1" s="1"/>
  <c r="E78" i="1"/>
  <c r="O61" i="1"/>
  <c r="O41" i="1"/>
  <c r="O34" i="1"/>
  <c r="O63" i="1"/>
  <c r="O43" i="1"/>
  <c r="O64" i="1"/>
  <c r="O36" i="1"/>
  <c r="O15" i="1"/>
  <c r="E77" i="1"/>
  <c r="F70" i="1"/>
  <c r="G70" i="1"/>
  <c r="H70" i="1"/>
  <c r="I70" i="1"/>
  <c r="J70" i="1"/>
  <c r="K70" i="1"/>
  <c r="E70" i="1"/>
  <c r="F69" i="1"/>
  <c r="G69" i="1"/>
  <c r="H69" i="1"/>
  <c r="I69" i="1"/>
  <c r="J69" i="1"/>
  <c r="K69" i="1"/>
  <c r="E69" i="1"/>
  <c r="F64" i="1"/>
  <c r="G64" i="1"/>
  <c r="H64" i="1"/>
  <c r="I64" i="1"/>
  <c r="J64" i="1"/>
  <c r="K64" i="1"/>
  <c r="E64" i="1"/>
  <c r="I47" i="1"/>
  <c r="H47" i="1"/>
  <c r="F47" i="1"/>
  <c r="E47" i="1"/>
  <c r="J48" i="1"/>
  <c r="K48" i="1" s="1"/>
  <c r="J49" i="1"/>
  <c r="K49" i="1"/>
  <c r="J50" i="1"/>
  <c r="K50" i="1" s="1"/>
  <c r="J51" i="1"/>
  <c r="K51" i="1"/>
  <c r="J52" i="1"/>
  <c r="K52" i="1"/>
  <c r="J53" i="1"/>
  <c r="K53" i="1"/>
  <c r="J54" i="1"/>
  <c r="K54" i="1"/>
  <c r="J55" i="1"/>
  <c r="K55" i="1"/>
  <c r="J56" i="1"/>
  <c r="K56" i="1"/>
  <c r="J57" i="1"/>
  <c r="K57" i="1"/>
  <c r="J58" i="1"/>
  <c r="K58" i="1"/>
  <c r="J59" i="1"/>
  <c r="K59" i="1"/>
  <c r="J60" i="1"/>
  <c r="K60" i="1"/>
  <c r="J61" i="1"/>
  <c r="K61" i="1"/>
  <c r="J62" i="1"/>
  <c r="K62" i="1" s="1"/>
  <c r="J63" i="1"/>
  <c r="K63" i="1"/>
  <c r="F41" i="1"/>
  <c r="G41" i="1"/>
  <c r="H41" i="1"/>
  <c r="I41" i="1"/>
  <c r="J41" i="1"/>
  <c r="K41" i="1"/>
  <c r="E41" i="1"/>
  <c r="F36" i="1"/>
  <c r="G36" i="1"/>
  <c r="H36" i="1"/>
  <c r="I36" i="1"/>
  <c r="E36" i="1"/>
  <c r="I20" i="1"/>
  <c r="H20" i="1"/>
  <c r="F20" i="1"/>
  <c r="E20" i="1"/>
  <c r="G48" i="1"/>
  <c r="G49" i="1"/>
  <c r="G50" i="1"/>
  <c r="G51" i="1"/>
  <c r="G52" i="1"/>
  <c r="G53" i="1"/>
  <c r="G54" i="1"/>
  <c r="G55" i="1"/>
  <c r="G56" i="1"/>
  <c r="G57" i="1"/>
  <c r="G58" i="1"/>
  <c r="G59" i="1"/>
  <c r="G60" i="1"/>
  <c r="G61" i="1"/>
  <c r="G62" i="1"/>
  <c r="J39" i="1"/>
  <c r="J40" i="1"/>
  <c r="G39" i="1"/>
  <c r="G40" i="1"/>
  <c r="J20" i="1"/>
  <c r="J21" i="1"/>
  <c r="J22" i="1"/>
  <c r="J23" i="1"/>
  <c r="J24" i="1"/>
  <c r="J25" i="1"/>
  <c r="J26" i="1"/>
  <c r="J27" i="1"/>
  <c r="J28" i="1"/>
  <c r="J29" i="1"/>
  <c r="J30" i="1"/>
  <c r="J31" i="1"/>
  <c r="J32" i="1"/>
  <c r="J33" i="1"/>
  <c r="J34" i="1"/>
  <c r="J35" i="1"/>
  <c r="J19" i="1"/>
  <c r="G19" i="1"/>
  <c r="G20" i="1"/>
  <c r="G21" i="1"/>
  <c r="G22" i="1"/>
  <c r="G23" i="1"/>
  <c r="G24" i="1"/>
  <c r="G25" i="1"/>
  <c r="G26" i="1"/>
  <c r="K26" i="1" s="1"/>
  <c r="G27" i="1"/>
  <c r="G28" i="1"/>
  <c r="G29" i="1"/>
  <c r="G30" i="1"/>
  <c r="K30" i="1" s="1"/>
  <c r="G31" i="1"/>
  <c r="G32" i="1"/>
  <c r="G33" i="1"/>
  <c r="G34" i="1"/>
  <c r="K34" i="1" s="1"/>
  <c r="G35" i="1"/>
  <c r="G15" i="1"/>
  <c r="J15" i="1"/>
  <c r="M138" i="2"/>
  <c r="N138" i="2"/>
  <c r="O138" i="2"/>
  <c r="P138" i="2"/>
  <c r="Q138" i="2"/>
  <c r="R138" i="2"/>
  <c r="S138" i="2"/>
  <c r="T138" i="2"/>
  <c r="U138" i="2"/>
  <c r="V138" i="2"/>
  <c r="W138" i="2"/>
  <c r="X138" i="2"/>
  <c r="Y138" i="2"/>
  <c r="Z138" i="2"/>
  <c r="AA138" i="2"/>
  <c r="AB138" i="2"/>
  <c r="AC138" i="2"/>
  <c r="AD138" i="2"/>
  <c r="AE138" i="2"/>
  <c r="AF138" i="2"/>
  <c r="AG138" i="2"/>
  <c r="AH138" i="2"/>
  <c r="AI138" i="2"/>
  <c r="AJ138" i="2"/>
  <c r="AK138" i="2"/>
  <c r="AL138" i="2"/>
  <c r="AM138" i="2"/>
  <c r="AN138" i="2"/>
  <c r="AO138" i="2"/>
  <c r="L138" i="2"/>
  <c r="K19" i="1" l="1"/>
  <c r="K32" i="1"/>
  <c r="K28" i="1"/>
  <c r="K24" i="1"/>
  <c r="K20" i="1"/>
  <c r="K40" i="1"/>
  <c r="K39" i="1"/>
  <c r="K27" i="1"/>
  <c r="K22" i="1"/>
  <c r="K35" i="1"/>
  <c r="K29" i="1"/>
  <c r="K21" i="1"/>
  <c r="K31" i="1"/>
  <c r="K23" i="1"/>
  <c r="K33" i="1"/>
  <c r="K25" i="1"/>
  <c r="K15" i="1"/>
  <c r="I83" i="2"/>
  <c r="H83" i="2"/>
  <c r="E26" i="2"/>
  <c r="J96" i="2"/>
  <c r="J97" i="2"/>
  <c r="J98" i="2"/>
  <c r="J99" i="2"/>
  <c r="J100" i="2"/>
  <c r="J101" i="2"/>
  <c r="J102" i="2"/>
  <c r="J103" i="2"/>
  <c r="J104" i="2"/>
  <c r="J105" i="2"/>
  <c r="J95" i="2"/>
  <c r="I127" i="2"/>
  <c r="AG87" i="4" l="1"/>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H82" i="4"/>
  <c r="I82" i="4"/>
  <c r="J82" i="4"/>
  <c r="K82" i="4"/>
  <c r="L82" i="4"/>
  <c r="M82" i="4"/>
  <c r="N82" i="4"/>
  <c r="O82" i="4"/>
  <c r="P82" i="4"/>
  <c r="Q82" i="4"/>
  <c r="R82" i="4"/>
  <c r="S82" i="4"/>
  <c r="T82" i="4"/>
  <c r="U82" i="4"/>
  <c r="V82" i="4"/>
  <c r="W82" i="4"/>
  <c r="X82" i="4"/>
  <c r="Y82" i="4"/>
  <c r="Z82" i="4"/>
  <c r="AA82" i="4"/>
  <c r="AB82" i="4"/>
  <c r="AC82" i="4"/>
  <c r="AD82" i="4"/>
  <c r="AE82" i="4"/>
  <c r="AF82" i="4"/>
  <c r="AG82" i="4"/>
  <c r="AH82" i="4"/>
  <c r="AI82" i="4"/>
  <c r="AJ82" i="4"/>
  <c r="G82" i="4"/>
  <c r="E51" i="4"/>
  <c r="W16" i="1"/>
  <c r="W63" i="1"/>
  <c r="W47" i="1"/>
  <c r="W46" i="1"/>
  <c r="W45" i="1"/>
  <c r="W44" i="1"/>
  <c r="W43" i="1"/>
  <c r="W38" i="1"/>
  <c r="G12" i="4"/>
  <c r="J106" i="2" l="1"/>
  <c r="W41" i="1"/>
  <c r="W36" i="1"/>
  <c r="G55" i="4"/>
  <c r="W64" i="1"/>
  <c r="J55" i="4"/>
  <c r="I55" i="4" l="1"/>
  <c r="M129" i="2" l="1"/>
  <c r="N129" i="2"/>
  <c r="O129" i="2"/>
  <c r="P129" i="2"/>
  <c r="Q129" i="2"/>
  <c r="R129" i="2"/>
  <c r="S129" i="2"/>
  <c r="T129" i="2"/>
  <c r="U129" i="2"/>
  <c r="V129" i="2"/>
  <c r="W129" i="2"/>
  <c r="X129" i="2"/>
  <c r="Y129" i="2"/>
  <c r="Z129" i="2"/>
  <c r="AA129" i="2"/>
  <c r="AB129" i="2"/>
  <c r="AC129" i="2"/>
  <c r="AD129" i="2"/>
  <c r="AE129" i="2"/>
  <c r="AF129" i="2"/>
  <c r="AG129" i="2"/>
  <c r="AH129" i="2"/>
  <c r="AI129" i="2"/>
  <c r="AJ129" i="2"/>
  <c r="AK129" i="2"/>
  <c r="AL129" i="2"/>
  <c r="AM129" i="2"/>
  <c r="AN129" i="2"/>
  <c r="AO129" i="2"/>
  <c r="L129" i="2"/>
  <c r="M115" i="2"/>
  <c r="N115" i="2"/>
  <c r="O115" i="2"/>
  <c r="P115" i="2"/>
  <c r="Q115" i="2"/>
  <c r="R115" i="2"/>
  <c r="S115" i="2"/>
  <c r="T115" i="2"/>
  <c r="U115" i="2"/>
  <c r="V115" i="2"/>
  <c r="W115" i="2"/>
  <c r="X115" i="2"/>
  <c r="Y115" i="2"/>
  <c r="Z115" i="2"/>
  <c r="AA115" i="2"/>
  <c r="AB115" i="2"/>
  <c r="AC115" i="2"/>
  <c r="AD115" i="2"/>
  <c r="AE115" i="2"/>
  <c r="AF115" i="2"/>
  <c r="AG115" i="2"/>
  <c r="AH115" i="2"/>
  <c r="AI115" i="2"/>
  <c r="AJ115" i="2"/>
  <c r="AK115" i="2"/>
  <c r="AL115" i="2"/>
  <c r="AM115" i="2"/>
  <c r="AN115" i="2"/>
  <c r="AO115" i="2"/>
  <c r="L115" i="2"/>
  <c r="L7" i="2"/>
  <c r="G8" i="4" l="1"/>
  <c r="H106" i="2"/>
  <c r="I95" i="2" s="1"/>
  <c r="L8" i="2"/>
  <c r="H17" i="3"/>
  <c r="H18" i="3"/>
  <c r="H85" i="2"/>
  <c r="H67" i="2"/>
  <c r="H58" i="2"/>
  <c r="H48" i="2"/>
  <c r="H42" i="2"/>
  <c r="J45" i="1"/>
  <c r="G45" i="1"/>
  <c r="G18" i="1"/>
  <c r="J18" i="1"/>
  <c r="J68" i="1"/>
  <c r="J66" i="1"/>
  <c r="J47" i="1"/>
  <c r="J38" i="1"/>
  <c r="J17" i="1"/>
  <c r="G68" i="1"/>
  <c r="W68" i="1" s="1"/>
  <c r="G63" i="1"/>
  <c r="G47" i="1"/>
  <c r="G46" i="1"/>
  <c r="G43" i="1"/>
  <c r="G38" i="1"/>
  <c r="G17" i="1"/>
  <c r="J44" i="1"/>
  <c r="J16" i="1" l="1"/>
  <c r="J36" i="1" s="1"/>
  <c r="K18" i="1"/>
  <c r="X18" i="1" s="1"/>
  <c r="I103" i="2"/>
  <c r="I102" i="2"/>
  <c r="I101" i="2"/>
  <c r="I100" i="2"/>
  <c r="I105" i="2"/>
  <c r="I99" i="2"/>
  <c r="I97" i="2"/>
  <c r="I96" i="2"/>
  <c r="I104" i="2"/>
  <c r="I98" i="2"/>
  <c r="L9" i="2"/>
  <c r="L10" i="2" s="1"/>
  <c r="G9" i="4"/>
  <c r="G10" i="4" s="1"/>
  <c r="I85" i="2"/>
  <c r="M8" i="2"/>
  <c r="H9" i="4" s="1"/>
  <c r="H10" i="4" s="1"/>
  <c r="H19" i="3"/>
  <c r="I67" i="2"/>
  <c r="I58" i="2"/>
  <c r="I42" i="2"/>
  <c r="I48" i="2"/>
  <c r="H69" i="2"/>
  <c r="K45" i="1"/>
  <c r="X45" i="1" s="1"/>
  <c r="K47" i="1"/>
  <c r="X47" i="1" s="1"/>
  <c r="G44" i="1"/>
  <c r="K44" i="1" s="1"/>
  <c r="X44" i="1" s="1"/>
  <c r="J46" i="1"/>
  <c r="K46" i="1" s="1"/>
  <c r="X46" i="1" s="1"/>
  <c r="G16" i="1"/>
  <c r="X63" i="1"/>
  <c r="K38" i="1"/>
  <c r="X38" i="1" s="1"/>
  <c r="K68" i="1"/>
  <c r="X68" i="1" s="1"/>
  <c r="K17" i="1"/>
  <c r="X17" i="1" s="1"/>
  <c r="G67" i="1"/>
  <c r="W67" i="1" s="1"/>
  <c r="J43" i="1"/>
  <c r="K43" i="1" s="1"/>
  <c r="X43" i="1" s="1"/>
  <c r="J67" i="1"/>
  <c r="G66" i="1"/>
  <c r="K16" i="1" l="1"/>
  <c r="K36" i="1" s="1"/>
  <c r="E76" i="1"/>
  <c r="E80" i="1" s="1"/>
  <c r="W66" i="1"/>
  <c r="G11" i="4"/>
  <c r="H11" i="4"/>
  <c r="I106" i="2"/>
  <c r="N8" i="2"/>
  <c r="I9" i="4" s="1"/>
  <c r="I10" i="4" s="1"/>
  <c r="I11" i="4" s="1"/>
  <c r="M9" i="2"/>
  <c r="I69" i="2"/>
  <c r="M11" i="2"/>
  <c r="E21" i="3"/>
  <c r="H24" i="3"/>
  <c r="H25" i="3"/>
  <c r="H26" i="3"/>
  <c r="H27" i="3"/>
  <c r="X64" i="1"/>
  <c r="X41" i="1"/>
  <c r="K66" i="1"/>
  <c r="K67" i="1"/>
  <c r="X67" i="1" s="1"/>
  <c r="X16" i="1" l="1"/>
  <c r="X36" i="1"/>
  <c r="E28" i="3"/>
  <c r="X66" i="1"/>
  <c r="W69" i="1"/>
  <c r="E31" i="3"/>
  <c r="G53" i="4"/>
  <c r="G39" i="4"/>
  <c r="G52" i="4"/>
  <c r="G26" i="4"/>
  <c r="G37" i="4"/>
  <c r="G30" i="4"/>
  <c r="G32" i="4"/>
  <c r="G22" i="4"/>
  <c r="G35" i="4"/>
  <c r="G71" i="4" s="1"/>
  <c r="G21" i="4"/>
  <c r="G38" i="4"/>
  <c r="G36" i="4"/>
  <c r="G33" i="4"/>
  <c r="L144" i="2"/>
  <c r="L149" i="2"/>
  <c r="L150" i="2"/>
  <c r="L148" i="2"/>
  <c r="L152" i="2"/>
  <c r="L145" i="2"/>
  <c r="L153" i="2"/>
  <c r="L154" i="2"/>
  <c r="L146" i="2"/>
  <c r="L151" i="2"/>
  <c r="L147" i="2"/>
  <c r="M7" i="2"/>
  <c r="H12" i="4"/>
  <c r="O8" i="2"/>
  <c r="J9" i="4" s="1"/>
  <c r="J10" i="4" s="1"/>
  <c r="N9" i="2"/>
  <c r="M10" i="2"/>
  <c r="T72" i="1" l="1"/>
  <c r="G70" i="4"/>
  <c r="G72" i="4"/>
  <c r="G69" i="4"/>
  <c r="G23" i="4"/>
  <c r="G40" i="4"/>
  <c r="X69" i="1"/>
  <c r="L156" i="2"/>
  <c r="G54" i="4" s="1"/>
  <c r="G57" i="4" s="1"/>
  <c r="M145" i="2"/>
  <c r="M153" i="2"/>
  <c r="M151" i="2"/>
  <c r="M148" i="2"/>
  <c r="M147" i="2"/>
  <c r="M150" i="2"/>
  <c r="M146" i="2"/>
  <c r="M154" i="2"/>
  <c r="M149" i="2"/>
  <c r="H8" i="4"/>
  <c r="M144" i="2"/>
  <c r="M152" i="2"/>
  <c r="J11" i="4"/>
  <c r="N11" i="2"/>
  <c r="P8" i="2"/>
  <c r="K9" i="4" s="1"/>
  <c r="K10" i="4" s="1"/>
  <c r="K11" i="4" s="1"/>
  <c r="O9" i="2"/>
  <c r="N10" i="2"/>
  <c r="O11" i="2" s="1"/>
  <c r="J12" i="4" s="1"/>
  <c r="W78" i="1" l="1"/>
  <c r="H55" i="4"/>
  <c r="E55" i="4" s="1"/>
  <c r="U72" i="1"/>
  <c r="V72" i="1"/>
  <c r="S72" i="1"/>
  <c r="G27" i="4"/>
  <c r="G42" i="4" s="1"/>
  <c r="G44" i="4" s="1"/>
  <c r="G68" i="4"/>
  <c r="G73" i="4" s="1"/>
  <c r="H39" i="4"/>
  <c r="H53" i="4"/>
  <c r="H52" i="4"/>
  <c r="H30" i="4"/>
  <c r="H37" i="4"/>
  <c r="H26" i="4"/>
  <c r="H38" i="4"/>
  <c r="H35" i="4"/>
  <c r="H71" i="4" s="1"/>
  <c r="H22" i="4"/>
  <c r="H33" i="4"/>
  <c r="H32" i="4"/>
  <c r="H36" i="4"/>
  <c r="H21" i="4"/>
  <c r="E75" i="1"/>
  <c r="X70" i="1"/>
  <c r="M156" i="2"/>
  <c r="H54" i="4" s="1"/>
  <c r="N7" i="2"/>
  <c r="I12" i="4"/>
  <c r="Q8" i="2"/>
  <c r="L9" i="4" s="1"/>
  <c r="L10" i="4" s="1"/>
  <c r="L11" i="4" s="1"/>
  <c r="P9" i="2"/>
  <c r="O10" i="2"/>
  <c r="H69" i="4" l="1"/>
  <c r="H70" i="4"/>
  <c r="H72" i="4"/>
  <c r="G89" i="4"/>
  <c r="G94" i="4" s="1"/>
  <c r="G95" i="4" s="1"/>
  <c r="H57" i="4"/>
  <c r="H23" i="4"/>
  <c r="H40" i="4"/>
  <c r="X78" i="1"/>
  <c r="N148" i="2"/>
  <c r="N145" i="2"/>
  <c r="N153" i="2"/>
  <c r="N151" i="2"/>
  <c r="N146" i="2"/>
  <c r="N154" i="2"/>
  <c r="N152" i="2"/>
  <c r="N149" i="2"/>
  <c r="I8" i="4"/>
  <c r="N144" i="2"/>
  <c r="N147" i="2"/>
  <c r="N150" i="2"/>
  <c r="O7" i="2"/>
  <c r="R8" i="2"/>
  <c r="M9" i="4" s="1"/>
  <c r="M10" i="4" s="1"/>
  <c r="M11" i="4" s="1"/>
  <c r="Q9" i="2"/>
  <c r="P10" i="2"/>
  <c r="Q11" i="2" s="1"/>
  <c r="L12" i="4" s="1"/>
  <c r="P11" i="2"/>
  <c r="H27" i="4" l="1"/>
  <c r="H42" i="4" s="1"/>
  <c r="H44" i="4" s="1"/>
  <c r="H68" i="4"/>
  <c r="H73" i="4" s="1"/>
  <c r="I39" i="4"/>
  <c r="I53" i="4"/>
  <c r="I52" i="4"/>
  <c r="I30" i="4"/>
  <c r="I37" i="4"/>
  <c r="I26" i="4"/>
  <c r="I38" i="4"/>
  <c r="I35" i="4"/>
  <c r="I71" i="4" s="1"/>
  <c r="I22" i="4"/>
  <c r="I33" i="4"/>
  <c r="I36" i="4"/>
  <c r="I21" i="4"/>
  <c r="I32" i="4"/>
  <c r="N156" i="2"/>
  <c r="I54" i="4" s="1"/>
  <c r="P7" i="2"/>
  <c r="K12" i="4"/>
  <c r="O151" i="2"/>
  <c r="O146" i="2"/>
  <c r="O154" i="2"/>
  <c r="O149" i="2"/>
  <c r="J8" i="4"/>
  <c r="O144" i="2"/>
  <c r="O152" i="2"/>
  <c r="O147" i="2"/>
  <c r="O150" i="2"/>
  <c r="O145" i="2"/>
  <c r="O153" i="2"/>
  <c r="O148" i="2"/>
  <c r="S8" i="2"/>
  <c r="N9" i="4" s="1"/>
  <c r="N10" i="4" s="1"/>
  <c r="N11" i="4" s="1"/>
  <c r="R9" i="2"/>
  <c r="Q10" i="2"/>
  <c r="I70" i="4" l="1"/>
  <c r="I69" i="4"/>
  <c r="I72" i="4"/>
  <c r="H89" i="4"/>
  <c r="H94" i="4" s="1"/>
  <c r="H95" i="4" s="1"/>
  <c r="J39" i="4"/>
  <c r="J53" i="4"/>
  <c r="J52" i="4"/>
  <c r="I57" i="4"/>
  <c r="I40" i="4"/>
  <c r="J38" i="4"/>
  <c r="J35" i="4"/>
  <c r="J71" i="4" s="1"/>
  <c r="J22" i="4"/>
  <c r="J33" i="4"/>
  <c r="J26" i="4"/>
  <c r="J36" i="4"/>
  <c r="J21" i="4"/>
  <c r="J30" i="4"/>
  <c r="J32" i="4"/>
  <c r="J37" i="4"/>
  <c r="I23" i="4"/>
  <c r="O156" i="2"/>
  <c r="J54" i="4" s="1"/>
  <c r="Q7" i="2"/>
  <c r="P146" i="2"/>
  <c r="P154" i="2"/>
  <c r="P144" i="2"/>
  <c r="P149" i="2"/>
  <c r="K8" i="4"/>
  <c r="P152" i="2"/>
  <c r="P145" i="2"/>
  <c r="P153" i="2"/>
  <c r="P148" i="2"/>
  <c r="P151" i="2"/>
  <c r="P147" i="2"/>
  <c r="P150" i="2"/>
  <c r="T8" i="2"/>
  <c r="O9" i="4" s="1"/>
  <c r="O10" i="4" s="1"/>
  <c r="O11" i="4" s="1"/>
  <c r="S9" i="2"/>
  <c r="R10" i="2"/>
  <c r="R11" i="2"/>
  <c r="J72" i="4" l="1"/>
  <c r="J69" i="4"/>
  <c r="J70" i="4"/>
  <c r="I27" i="4"/>
  <c r="I42" i="4" s="1"/>
  <c r="I44" i="4" s="1"/>
  <c r="I68" i="4"/>
  <c r="I73" i="4" s="1"/>
  <c r="K39" i="4"/>
  <c r="K52" i="4"/>
  <c r="K53" i="4"/>
  <c r="J57" i="4"/>
  <c r="K38" i="4"/>
  <c r="K35" i="4"/>
  <c r="K71" i="4" s="1"/>
  <c r="K22" i="4"/>
  <c r="K33" i="4"/>
  <c r="K36" i="4"/>
  <c r="K21" i="4"/>
  <c r="K32" i="4"/>
  <c r="K30" i="4"/>
  <c r="K37" i="4"/>
  <c r="K26" i="4"/>
  <c r="J40" i="4"/>
  <c r="J23" i="4"/>
  <c r="P156" i="2"/>
  <c r="K54" i="4" s="1"/>
  <c r="R7" i="2"/>
  <c r="M12" i="4"/>
  <c r="Q149" i="2"/>
  <c r="L8" i="4"/>
  <c r="Q144" i="2"/>
  <c r="Q152" i="2"/>
  <c r="Q147" i="2"/>
  <c r="Q153" i="2"/>
  <c r="Q148" i="2"/>
  <c r="Q151" i="2"/>
  <c r="Q150" i="2"/>
  <c r="Q145" i="2"/>
  <c r="Q146" i="2"/>
  <c r="Q154" i="2"/>
  <c r="S11" i="2"/>
  <c r="U8" i="2"/>
  <c r="P9" i="4" s="1"/>
  <c r="P10" i="4" s="1"/>
  <c r="P11" i="4" s="1"/>
  <c r="T9" i="2"/>
  <c r="S10" i="2"/>
  <c r="K72" i="4" l="1"/>
  <c r="K70" i="4"/>
  <c r="K69" i="4"/>
  <c r="J27" i="4"/>
  <c r="J42" i="4" s="1"/>
  <c r="J44" i="4" s="1"/>
  <c r="J68" i="4"/>
  <c r="J73" i="4" s="1"/>
  <c r="K57" i="4"/>
  <c r="I89" i="4"/>
  <c r="I94" i="4" s="1"/>
  <c r="I95" i="4" s="1"/>
  <c r="L39" i="4"/>
  <c r="L52" i="4"/>
  <c r="L53" i="4"/>
  <c r="K40" i="4"/>
  <c r="L33" i="4"/>
  <c r="L38" i="4"/>
  <c r="L22" i="4"/>
  <c r="L36" i="4"/>
  <c r="L21" i="4"/>
  <c r="L35" i="4"/>
  <c r="L71" i="4" s="1"/>
  <c r="L32" i="4"/>
  <c r="L30" i="4"/>
  <c r="L37" i="4"/>
  <c r="L26" i="4"/>
  <c r="K23" i="4"/>
  <c r="S7" i="2"/>
  <c r="N12" i="4"/>
  <c r="M8" i="4"/>
  <c r="R144" i="2"/>
  <c r="R152" i="2"/>
  <c r="R151" i="2"/>
  <c r="R147" i="2"/>
  <c r="R150" i="2"/>
  <c r="R154" i="2"/>
  <c r="R149" i="2"/>
  <c r="R145" i="2"/>
  <c r="R153" i="2"/>
  <c r="R148" i="2"/>
  <c r="R146" i="2"/>
  <c r="Q156" i="2"/>
  <c r="L54" i="4" s="1"/>
  <c r="T10" i="2"/>
  <c r="U11" i="2" s="1"/>
  <c r="P12" i="4" s="1"/>
  <c r="V8" i="2"/>
  <c r="Q9" i="4" s="1"/>
  <c r="Q10" i="4" s="1"/>
  <c r="U9" i="2"/>
  <c r="U10" i="2" s="1"/>
  <c r="T11" i="2"/>
  <c r="O12" i="4" s="1"/>
  <c r="L70" i="4" l="1"/>
  <c r="L72" i="4"/>
  <c r="L69" i="4"/>
  <c r="K27" i="4"/>
  <c r="K42" i="4" s="1"/>
  <c r="K44" i="4" s="1"/>
  <c r="K68" i="4"/>
  <c r="K73" i="4" s="1"/>
  <c r="J89" i="4"/>
  <c r="J94" i="4" s="1"/>
  <c r="J95" i="4" s="1"/>
  <c r="L57" i="4"/>
  <c r="M39" i="4"/>
  <c r="M52" i="4"/>
  <c r="M53" i="4"/>
  <c r="M36" i="4"/>
  <c r="M21" i="4"/>
  <c r="M33" i="4"/>
  <c r="M32" i="4"/>
  <c r="M30" i="4"/>
  <c r="M37" i="4"/>
  <c r="M26" i="4"/>
  <c r="M38" i="4"/>
  <c r="M35" i="4"/>
  <c r="M71" i="4" s="1"/>
  <c r="M22" i="4"/>
  <c r="L40" i="4"/>
  <c r="L23" i="4"/>
  <c r="T7" i="2"/>
  <c r="S147" i="2"/>
  <c r="S145" i="2"/>
  <c r="S144" i="2"/>
  <c r="S150" i="2"/>
  <c r="S153" i="2"/>
  <c r="S149" i="2"/>
  <c r="S148" i="2"/>
  <c r="S151" i="2"/>
  <c r="S146" i="2"/>
  <c r="S154" i="2"/>
  <c r="N8" i="4"/>
  <c r="S152" i="2"/>
  <c r="Q11" i="4"/>
  <c r="R156" i="2"/>
  <c r="M54" i="4" s="1"/>
  <c r="V11" i="2"/>
  <c r="W8" i="2"/>
  <c r="R9" i="4" s="1"/>
  <c r="R10" i="4" s="1"/>
  <c r="R11" i="4" s="1"/>
  <c r="V9" i="2"/>
  <c r="M70" i="4" l="1"/>
  <c r="M69" i="4"/>
  <c r="M72" i="4"/>
  <c r="L27" i="4"/>
  <c r="L42" i="4" s="1"/>
  <c r="L44" i="4" s="1"/>
  <c r="L68" i="4"/>
  <c r="L73" i="4" s="1"/>
  <c r="K89" i="4"/>
  <c r="K94" i="4" s="1"/>
  <c r="K95" i="4" s="1"/>
  <c r="M57" i="4"/>
  <c r="N39" i="4"/>
  <c r="N52" i="4"/>
  <c r="N53" i="4"/>
  <c r="N32" i="4"/>
  <c r="N36" i="4"/>
  <c r="N30" i="4"/>
  <c r="N37" i="4"/>
  <c r="N26" i="4"/>
  <c r="N21" i="4"/>
  <c r="N38" i="4"/>
  <c r="N35" i="4"/>
  <c r="N71" i="4" s="1"/>
  <c r="N22" i="4"/>
  <c r="N33" i="4"/>
  <c r="M40" i="4"/>
  <c r="M23" i="4"/>
  <c r="U7" i="2"/>
  <c r="V7" i="2" s="1"/>
  <c r="T150" i="2"/>
  <c r="T149" i="2"/>
  <c r="T145" i="2"/>
  <c r="T153" i="2"/>
  <c r="T148" i="2"/>
  <c r="O8" i="4"/>
  <c r="T144" i="2"/>
  <c r="T152" i="2"/>
  <c r="T151" i="2"/>
  <c r="T146" i="2"/>
  <c r="T154" i="2"/>
  <c r="T147" i="2"/>
  <c r="S156" i="2"/>
  <c r="N54" i="4" s="1"/>
  <c r="Q12" i="4"/>
  <c r="V10" i="2"/>
  <c r="X8" i="2"/>
  <c r="S9" i="4" s="1"/>
  <c r="S10" i="4" s="1"/>
  <c r="S11" i="4" s="1"/>
  <c r="W9" i="2"/>
  <c r="W10" i="2" s="1"/>
  <c r="N69" i="4" l="1"/>
  <c r="N72" i="4"/>
  <c r="N70" i="4"/>
  <c r="M27" i="4"/>
  <c r="M42" i="4" s="1"/>
  <c r="M44" i="4" s="1"/>
  <c r="M68" i="4"/>
  <c r="M73" i="4" s="1"/>
  <c r="N57" i="4"/>
  <c r="L89" i="4"/>
  <c r="L94" i="4" s="1"/>
  <c r="L95" i="4" s="1"/>
  <c r="O39" i="4"/>
  <c r="O52" i="4"/>
  <c r="O53" i="4"/>
  <c r="N40" i="4"/>
  <c r="O32" i="4"/>
  <c r="O30" i="4"/>
  <c r="O37" i="4"/>
  <c r="O26" i="4"/>
  <c r="O38" i="4"/>
  <c r="O35" i="4"/>
  <c r="O71" i="4" s="1"/>
  <c r="O22" i="4"/>
  <c r="O33" i="4"/>
  <c r="O36" i="4"/>
  <c r="O21" i="4"/>
  <c r="N23" i="4"/>
  <c r="X11" i="2"/>
  <c r="S12" i="4" s="1"/>
  <c r="U145" i="2"/>
  <c r="U153" i="2"/>
  <c r="U144" i="2"/>
  <c r="U150" i="2"/>
  <c r="U148" i="2"/>
  <c r="U151" i="2"/>
  <c r="P8" i="4"/>
  <c r="U152" i="2"/>
  <c r="U146" i="2"/>
  <c r="U154" i="2"/>
  <c r="U149" i="2"/>
  <c r="U147" i="2"/>
  <c r="V148" i="2"/>
  <c r="V146" i="2"/>
  <c r="V154" i="2"/>
  <c r="V150" i="2"/>
  <c r="V151" i="2"/>
  <c r="V152" i="2"/>
  <c r="V149" i="2"/>
  <c r="Q8" i="4"/>
  <c r="V144" i="2"/>
  <c r="V147" i="2"/>
  <c r="V145" i="2"/>
  <c r="V153" i="2"/>
  <c r="T156" i="2"/>
  <c r="O54" i="4" s="1"/>
  <c r="W11" i="2"/>
  <c r="Y8" i="2"/>
  <c r="T9" i="4" s="1"/>
  <c r="T10" i="4" s="1"/>
  <c r="T11" i="4" s="1"/>
  <c r="X9" i="2"/>
  <c r="O70" i="4" l="1"/>
  <c r="O69" i="4"/>
  <c r="O72" i="4"/>
  <c r="N27" i="4"/>
  <c r="N42" i="4" s="1"/>
  <c r="N44" i="4" s="1"/>
  <c r="N68" i="4"/>
  <c r="N73" i="4" s="1"/>
  <c r="M89" i="4"/>
  <c r="M94" i="4" s="1"/>
  <c r="M95" i="4" s="1"/>
  <c r="O57" i="4"/>
  <c r="P39" i="4"/>
  <c r="P52" i="4"/>
  <c r="P53" i="4"/>
  <c r="Q39" i="4"/>
  <c r="Q53" i="4"/>
  <c r="Q52" i="4"/>
  <c r="O23" i="4"/>
  <c r="Q30" i="4"/>
  <c r="Q37" i="4"/>
  <c r="Q26" i="4"/>
  <c r="Q38" i="4"/>
  <c r="Q35" i="4"/>
  <c r="Q71" i="4" s="1"/>
  <c r="Q22" i="4"/>
  <c r="Q33" i="4"/>
  <c r="Q36" i="4"/>
  <c r="Q21" i="4"/>
  <c r="Q32" i="4"/>
  <c r="P32" i="4"/>
  <c r="P30" i="4"/>
  <c r="P37" i="4"/>
  <c r="P26" i="4"/>
  <c r="P38" i="4"/>
  <c r="P35" i="4"/>
  <c r="P71" i="4" s="1"/>
  <c r="P22" i="4"/>
  <c r="P33" i="4"/>
  <c r="P36" i="4"/>
  <c r="P21" i="4"/>
  <c r="O40" i="4"/>
  <c r="U156" i="2"/>
  <c r="P54" i="4" s="1"/>
  <c r="V156" i="2"/>
  <c r="Q54" i="4" s="1"/>
  <c r="W7" i="2"/>
  <c r="R12" i="4"/>
  <c r="Z8" i="2"/>
  <c r="U9" i="4" s="1"/>
  <c r="U10" i="4" s="1"/>
  <c r="Y9" i="2"/>
  <c r="Y10" i="2" s="1"/>
  <c r="X10" i="2"/>
  <c r="Z11" i="2" l="1"/>
  <c r="U12" i="4" s="1"/>
  <c r="Q70" i="4"/>
  <c r="P70" i="4"/>
  <c r="Q69" i="4"/>
  <c r="P72" i="4"/>
  <c r="Q72" i="4"/>
  <c r="P69" i="4"/>
  <c r="O27" i="4"/>
  <c r="O42" i="4" s="1"/>
  <c r="O44" i="4" s="1"/>
  <c r="O68" i="4"/>
  <c r="O73" i="4" s="1"/>
  <c r="N89" i="4"/>
  <c r="N94" i="4" s="1"/>
  <c r="N95" i="4" s="1"/>
  <c r="P57" i="4"/>
  <c r="Q57" i="4"/>
  <c r="Q40" i="4"/>
  <c r="P40" i="4"/>
  <c r="Q23" i="4"/>
  <c r="P23" i="4"/>
  <c r="U11" i="4"/>
  <c r="X7" i="2"/>
  <c r="W151" i="2"/>
  <c r="W149" i="2"/>
  <c r="W150" i="2"/>
  <c r="W146" i="2"/>
  <c r="W154" i="2"/>
  <c r="W145" i="2"/>
  <c r="W153" i="2"/>
  <c r="W148" i="2"/>
  <c r="R8" i="4"/>
  <c r="W144" i="2"/>
  <c r="W152" i="2"/>
  <c r="W147" i="2"/>
  <c r="Y11" i="2"/>
  <c r="AA8" i="2"/>
  <c r="V9" i="4" s="1"/>
  <c r="V10" i="4" s="1"/>
  <c r="V11" i="4" s="1"/>
  <c r="Z9" i="2"/>
  <c r="Z10" i="2" s="1"/>
  <c r="AA11" i="2" s="1"/>
  <c r="V12" i="4" s="1"/>
  <c r="P27" i="4" l="1"/>
  <c r="P42" i="4" s="1"/>
  <c r="P44" i="4" s="1"/>
  <c r="P68" i="4"/>
  <c r="P73" i="4" s="1"/>
  <c r="Q27" i="4"/>
  <c r="Q42" i="4" s="1"/>
  <c r="Q44" i="4" s="1"/>
  <c r="Q68" i="4"/>
  <c r="Q73" i="4" s="1"/>
  <c r="O89" i="4"/>
  <c r="O94" i="4" s="1"/>
  <c r="O95" i="4" s="1"/>
  <c r="R39" i="4"/>
  <c r="R52" i="4"/>
  <c r="R53" i="4"/>
  <c r="R38" i="4"/>
  <c r="R35" i="4"/>
  <c r="R71" i="4" s="1"/>
  <c r="R22" i="4"/>
  <c r="R33" i="4"/>
  <c r="R36" i="4"/>
  <c r="R21" i="4"/>
  <c r="R30" i="4"/>
  <c r="R37" i="4"/>
  <c r="R32" i="4"/>
  <c r="R26" i="4"/>
  <c r="X146" i="2"/>
  <c r="X154" i="2"/>
  <c r="S8" i="4"/>
  <c r="X152" i="2"/>
  <c r="X145" i="2"/>
  <c r="X149" i="2"/>
  <c r="X144" i="2"/>
  <c r="X147" i="2"/>
  <c r="X150" i="2"/>
  <c r="X153" i="2"/>
  <c r="X148" i="2"/>
  <c r="X151" i="2"/>
  <c r="W156" i="2"/>
  <c r="R54" i="4" s="1"/>
  <c r="Y7" i="2"/>
  <c r="T12" i="4"/>
  <c r="AB8" i="2"/>
  <c r="W9" i="4" s="1"/>
  <c r="W10" i="4" s="1"/>
  <c r="W11" i="4" s="1"/>
  <c r="AA9" i="2"/>
  <c r="R72" i="4" l="1"/>
  <c r="R70" i="4"/>
  <c r="R69" i="4"/>
  <c r="Q89" i="4"/>
  <c r="Q94" i="4" s="1"/>
  <c r="P89" i="4"/>
  <c r="P94" i="4" s="1"/>
  <c r="P95" i="4" s="1"/>
  <c r="R57" i="4"/>
  <c r="S39" i="4"/>
  <c r="S52" i="4"/>
  <c r="S53" i="4"/>
  <c r="S38" i="4"/>
  <c r="S35" i="4"/>
  <c r="S71" i="4" s="1"/>
  <c r="S22" i="4"/>
  <c r="S33" i="4"/>
  <c r="S36" i="4"/>
  <c r="S21" i="4"/>
  <c r="S32" i="4"/>
  <c r="S30" i="4"/>
  <c r="S37" i="4"/>
  <c r="S26" i="4"/>
  <c r="R40" i="4"/>
  <c r="R23" i="4"/>
  <c r="X156" i="2"/>
  <c r="S54" i="4" s="1"/>
  <c r="Z7" i="2"/>
  <c r="Y149" i="2"/>
  <c r="Y147" i="2"/>
  <c r="Y148" i="2"/>
  <c r="Y146" i="2"/>
  <c r="Y154" i="2"/>
  <c r="T8" i="4"/>
  <c r="Y144" i="2"/>
  <c r="Y152" i="2"/>
  <c r="Y150" i="2"/>
  <c r="Y145" i="2"/>
  <c r="Y153" i="2"/>
  <c r="Y151" i="2"/>
  <c r="AA10" i="2"/>
  <c r="AC8" i="2"/>
  <c r="X9" i="4" s="1"/>
  <c r="X10" i="4" s="1"/>
  <c r="AB9" i="2"/>
  <c r="AB10" i="2" s="1"/>
  <c r="S72" i="4" l="1"/>
  <c r="S70" i="4"/>
  <c r="S69" i="4"/>
  <c r="R27" i="4"/>
  <c r="R42" i="4" s="1"/>
  <c r="R44" i="4" s="1"/>
  <c r="R68" i="4"/>
  <c r="R73" i="4" s="1"/>
  <c r="Q95" i="4"/>
  <c r="S57" i="4"/>
  <c r="T39" i="4"/>
  <c r="T52" i="4"/>
  <c r="T53" i="4"/>
  <c r="S40" i="4"/>
  <c r="T33" i="4"/>
  <c r="T36" i="4"/>
  <c r="T21" i="4"/>
  <c r="T38" i="4"/>
  <c r="T32" i="4"/>
  <c r="T35" i="4"/>
  <c r="T71" i="4" s="1"/>
  <c r="T30" i="4"/>
  <c r="T37" i="4"/>
  <c r="T26" i="4"/>
  <c r="T22" i="4"/>
  <c r="AC11" i="2"/>
  <c r="X12" i="4" s="1"/>
  <c r="S23" i="4"/>
  <c r="AA7" i="2"/>
  <c r="U8" i="4"/>
  <c r="Z144" i="2"/>
  <c r="Z152" i="2"/>
  <c r="Z150" i="2"/>
  <c r="Z147" i="2"/>
  <c r="Z151" i="2"/>
  <c r="Z146" i="2"/>
  <c r="Z145" i="2"/>
  <c r="Z153" i="2"/>
  <c r="Z148" i="2"/>
  <c r="Z154" i="2"/>
  <c r="Z149" i="2"/>
  <c r="X11" i="4"/>
  <c r="Y156" i="2"/>
  <c r="T54" i="4" s="1"/>
  <c r="AB11" i="2"/>
  <c r="AC9" i="2"/>
  <c r="AD8" i="2"/>
  <c r="Y9" i="4" s="1"/>
  <c r="Y10" i="4" s="1"/>
  <c r="Y11" i="4" s="1"/>
  <c r="T72" i="4" l="1"/>
  <c r="T70" i="4"/>
  <c r="T69" i="4"/>
  <c r="S27" i="4"/>
  <c r="S42" i="4" s="1"/>
  <c r="S44" i="4" s="1"/>
  <c r="S68" i="4"/>
  <c r="S73" i="4" s="1"/>
  <c r="R89" i="4"/>
  <c r="R94" i="4" s="1"/>
  <c r="R95" i="4" s="1"/>
  <c r="T57" i="4"/>
  <c r="U39" i="4"/>
  <c r="U52" i="4"/>
  <c r="U53" i="4"/>
  <c r="T40" i="4"/>
  <c r="U36" i="4"/>
  <c r="U21" i="4"/>
  <c r="U33" i="4"/>
  <c r="U32" i="4"/>
  <c r="U30" i="4"/>
  <c r="U37" i="4"/>
  <c r="U26" i="4"/>
  <c r="U38" i="4"/>
  <c r="U35" i="4"/>
  <c r="U71" i="4" s="1"/>
  <c r="U22" i="4"/>
  <c r="T23" i="4"/>
  <c r="AA147" i="2"/>
  <c r="AA154" i="2"/>
  <c r="AA152" i="2"/>
  <c r="AA150" i="2"/>
  <c r="AA145" i="2"/>
  <c r="AA153" i="2"/>
  <c r="AA151" i="2"/>
  <c r="AA146" i="2"/>
  <c r="AA144" i="2"/>
  <c r="AA148" i="2"/>
  <c r="AA149" i="2"/>
  <c r="V8" i="4"/>
  <c r="AB7" i="2"/>
  <c r="W12" i="4"/>
  <c r="Z156" i="2"/>
  <c r="U54" i="4" s="1"/>
  <c r="AD9" i="2"/>
  <c r="AD10" i="2" s="1"/>
  <c r="AE8" i="2"/>
  <c r="Z9" i="4" s="1"/>
  <c r="Z10" i="4" s="1"/>
  <c r="Z11" i="4" s="1"/>
  <c r="AC10" i="2"/>
  <c r="AD11" i="2" s="1"/>
  <c r="U72" i="4" l="1"/>
  <c r="AE11" i="2"/>
  <c r="Z12" i="4" s="1"/>
  <c r="U70" i="4"/>
  <c r="U69" i="4"/>
  <c r="T27" i="4"/>
  <c r="T42" i="4" s="1"/>
  <c r="T44" i="4" s="1"/>
  <c r="T68" i="4"/>
  <c r="T73" i="4" s="1"/>
  <c r="U57" i="4"/>
  <c r="S89" i="4"/>
  <c r="S94" i="4" s="1"/>
  <c r="S95" i="4" s="1"/>
  <c r="V39" i="4"/>
  <c r="V52" i="4"/>
  <c r="V53" i="4"/>
  <c r="V32" i="4"/>
  <c r="V30" i="4"/>
  <c r="V37" i="4"/>
  <c r="V26" i="4"/>
  <c r="V36" i="4"/>
  <c r="V21" i="4"/>
  <c r="V38" i="4"/>
  <c r="V35" i="4"/>
  <c r="V71" i="4" s="1"/>
  <c r="V22" i="4"/>
  <c r="V33" i="4"/>
  <c r="U40" i="4"/>
  <c r="U23" i="4"/>
  <c r="AA156" i="2"/>
  <c r="V54" i="4" s="1"/>
  <c r="AC7" i="2"/>
  <c r="AD7" i="2" s="1"/>
  <c r="AB150" i="2"/>
  <c r="AB148" i="2"/>
  <c r="AB145" i="2"/>
  <c r="AB153" i="2"/>
  <c r="AB154" i="2"/>
  <c r="AB147" i="2"/>
  <c r="AB151" i="2"/>
  <c r="AB146" i="2"/>
  <c r="AB149" i="2"/>
  <c r="W8" i="4"/>
  <c r="AB144" i="2"/>
  <c r="AB152" i="2"/>
  <c r="Y12" i="4"/>
  <c r="AE9" i="2"/>
  <c r="AF8" i="2"/>
  <c r="AA9" i="4" s="1"/>
  <c r="AA10" i="4" s="1"/>
  <c r="AA11" i="4" s="1"/>
  <c r="V72" i="4" l="1"/>
  <c r="V69" i="4"/>
  <c r="V70" i="4"/>
  <c r="U27" i="4"/>
  <c r="U42" i="4" s="1"/>
  <c r="U44" i="4" s="1"/>
  <c r="U68" i="4"/>
  <c r="U73" i="4" s="1"/>
  <c r="T89" i="4"/>
  <c r="T94" i="4" s="1"/>
  <c r="T95" i="4" s="1"/>
  <c r="V57" i="4"/>
  <c r="W39" i="4"/>
  <c r="W52" i="4"/>
  <c r="W53" i="4"/>
  <c r="V40" i="4"/>
  <c r="W32" i="4"/>
  <c r="W30" i="4"/>
  <c r="W37" i="4"/>
  <c r="W26" i="4"/>
  <c r="W38" i="4"/>
  <c r="W35" i="4"/>
  <c r="W71" i="4" s="1"/>
  <c r="W22" i="4"/>
  <c r="W33" i="4"/>
  <c r="W36" i="4"/>
  <c r="W21" i="4"/>
  <c r="V23" i="4"/>
  <c r="AB156" i="2"/>
  <c r="W54" i="4" s="1"/>
  <c r="AD148" i="2"/>
  <c r="AD147" i="2"/>
  <c r="AD145" i="2"/>
  <c r="AD153" i="2"/>
  <c r="AD151" i="2"/>
  <c r="AD146" i="2"/>
  <c r="AD154" i="2"/>
  <c r="AD150" i="2"/>
  <c r="AD149" i="2"/>
  <c r="Y8" i="4"/>
  <c r="AD144" i="2"/>
  <c r="AD152" i="2"/>
  <c r="AE7" i="2"/>
  <c r="AC145" i="2"/>
  <c r="AC153" i="2"/>
  <c r="AC151" i="2"/>
  <c r="X8" i="4"/>
  <c r="AC152" i="2"/>
  <c r="AC148" i="2"/>
  <c r="AC147" i="2"/>
  <c r="AC146" i="2"/>
  <c r="AC154" i="2"/>
  <c r="AC149" i="2"/>
  <c r="AC144" i="2"/>
  <c r="AC150" i="2"/>
  <c r="AG8" i="2"/>
  <c r="AB9" i="4" s="1"/>
  <c r="AB10" i="4" s="1"/>
  <c r="AB11" i="4" s="1"/>
  <c r="AF9" i="2"/>
  <c r="AF10" i="2" s="1"/>
  <c r="AE10" i="2"/>
  <c r="AF11" i="2" s="1"/>
  <c r="AA12" i="4" s="1"/>
  <c r="AG11" i="2" l="1"/>
  <c r="AB12" i="4" s="1"/>
  <c r="W69" i="4"/>
  <c r="W72" i="4"/>
  <c r="W70" i="4"/>
  <c r="V27" i="4"/>
  <c r="V42" i="4" s="1"/>
  <c r="V44" i="4" s="1"/>
  <c r="V68" i="4"/>
  <c r="V73" i="4" s="1"/>
  <c r="U89" i="4"/>
  <c r="U94" i="4" s="1"/>
  <c r="U95" i="4" s="1"/>
  <c r="W57" i="4"/>
  <c r="X39" i="4"/>
  <c r="X52" i="4"/>
  <c r="X53" i="4"/>
  <c r="Y39" i="4"/>
  <c r="Y53" i="4"/>
  <c r="Y52" i="4"/>
  <c r="W40" i="4"/>
  <c r="Y30" i="4"/>
  <c r="Y37" i="4"/>
  <c r="Y26" i="4"/>
  <c r="Y38" i="4"/>
  <c r="Y35" i="4"/>
  <c r="Y71" i="4" s="1"/>
  <c r="Y22" i="4"/>
  <c r="Y33" i="4"/>
  <c r="Y36" i="4"/>
  <c r="Y21" i="4"/>
  <c r="Y32" i="4"/>
  <c r="X30" i="4"/>
  <c r="X37" i="4"/>
  <c r="X26" i="4"/>
  <c r="X32" i="4"/>
  <c r="X38" i="4"/>
  <c r="X35" i="4"/>
  <c r="X71" i="4" s="1"/>
  <c r="X22" i="4"/>
  <c r="X33" i="4"/>
  <c r="X36" i="4"/>
  <c r="X21" i="4"/>
  <c r="W23" i="4"/>
  <c r="AD156" i="2"/>
  <c r="Y54" i="4" s="1"/>
  <c r="AC156" i="2"/>
  <c r="X54" i="4" s="1"/>
  <c r="AE151" i="2"/>
  <c r="AE153" i="2"/>
  <c r="AE146" i="2"/>
  <c r="AE154" i="2"/>
  <c r="AE149" i="2"/>
  <c r="AE150" i="2"/>
  <c r="Z8" i="4"/>
  <c r="Z95" i="4" s="1"/>
  <c r="AE144" i="2"/>
  <c r="AE152" i="2"/>
  <c r="AE147" i="2"/>
  <c r="AE145" i="2"/>
  <c r="AE148" i="2"/>
  <c r="AF7" i="2"/>
  <c r="AG7" i="2" s="1"/>
  <c r="AG9" i="2"/>
  <c r="AG10" i="2" s="1"/>
  <c r="AH11" i="2" s="1"/>
  <c r="AC12" i="4" s="1"/>
  <c r="AH8" i="2"/>
  <c r="AC9" i="4" s="1"/>
  <c r="AC10" i="4" s="1"/>
  <c r="AC11" i="4" s="1"/>
  <c r="Y69" i="4" l="1"/>
  <c r="Y70" i="4"/>
  <c r="X72" i="4"/>
  <c r="Y72" i="4"/>
  <c r="X69" i="4"/>
  <c r="X70" i="4"/>
  <c r="W27" i="4"/>
  <c r="W42" i="4" s="1"/>
  <c r="W44" i="4" s="1"/>
  <c r="W68" i="4"/>
  <c r="W73" i="4" s="1"/>
  <c r="V89" i="4"/>
  <c r="V94" i="4" s="1"/>
  <c r="V95" i="4" s="1"/>
  <c r="X57" i="4"/>
  <c r="Y57" i="4"/>
  <c r="Z39" i="4"/>
  <c r="Z53" i="4"/>
  <c r="Z52" i="4"/>
  <c r="Z30" i="4"/>
  <c r="Z37" i="4"/>
  <c r="Z38" i="4"/>
  <c r="Z35" i="4"/>
  <c r="Z71" i="4" s="1"/>
  <c r="Z22" i="4"/>
  <c r="Z33" i="4"/>
  <c r="Z36" i="4"/>
  <c r="Z21" i="4"/>
  <c r="Z26" i="4"/>
  <c r="Z32" i="4"/>
  <c r="Y40" i="4"/>
  <c r="X40" i="4"/>
  <c r="X23" i="4"/>
  <c r="Y23" i="4"/>
  <c r="AE156" i="2"/>
  <c r="Z54" i="4" s="1"/>
  <c r="AF146" i="2"/>
  <c r="AF154" i="2"/>
  <c r="AF144" i="2"/>
  <c r="AF153" i="2"/>
  <c r="AF151" i="2"/>
  <c r="AF149" i="2"/>
  <c r="AA8" i="4"/>
  <c r="AA95" i="4" s="1"/>
  <c r="AF152" i="2"/>
  <c r="AF148" i="2"/>
  <c r="AF147" i="2"/>
  <c r="AF150" i="2"/>
  <c r="AF145" i="2"/>
  <c r="AG149" i="2"/>
  <c r="AB8" i="4"/>
  <c r="AB95" i="4" s="1"/>
  <c r="AG144" i="2"/>
  <c r="AG152" i="2"/>
  <c r="AG147" i="2"/>
  <c r="AG153" i="2"/>
  <c r="AG151" i="2"/>
  <c r="AG146" i="2"/>
  <c r="AG154" i="2"/>
  <c r="AG150" i="2"/>
  <c r="AG145" i="2"/>
  <c r="AG148" i="2"/>
  <c r="AH9" i="2"/>
  <c r="AI8" i="2"/>
  <c r="AD9" i="4" s="1"/>
  <c r="AD10" i="4" s="1"/>
  <c r="AH7" i="2"/>
  <c r="Z70" i="4" l="1"/>
  <c r="Z72" i="4"/>
  <c r="Z69" i="4"/>
  <c r="X27" i="4"/>
  <c r="X42" i="4" s="1"/>
  <c r="X44" i="4" s="1"/>
  <c r="X68" i="4"/>
  <c r="X73" i="4" s="1"/>
  <c r="Y27" i="4"/>
  <c r="Y42" i="4" s="1"/>
  <c r="Y44" i="4" s="1"/>
  <c r="Y68" i="4"/>
  <c r="Y73" i="4" s="1"/>
  <c r="W89" i="4"/>
  <c r="W94" i="4" s="1"/>
  <c r="W95" i="4" s="1"/>
  <c r="AB39" i="4"/>
  <c r="AB52" i="4"/>
  <c r="AB53" i="4"/>
  <c r="Z57" i="4"/>
  <c r="AA39" i="4"/>
  <c r="AA52" i="4"/>
  <c r="AA53" i="4"/>
  <c r="Z40" i="4"/>
  <c r="AB33" i="4"/>
  <c r="AB36" i="4"/>
  <c r="AB21" i="4"/>
  <c r="AB22" i="4"/>
  <c r="AB32" i="4"/>
  <c r="AB38" i="4"/>
  <c r="AB30" i="4"/>
  <c r="AB37" i="4"/>
  <c r="AB26" i="4"/>
  <c r="AB35" i="4"/>
  <c r="AB71" i="4" s="1"/>
  <c r="AA38" i="4"/>
  <c r="AA35" i="4"/>
  <c r="AA71" i="4" s="1"/>
  <c r="AA22" i="4"/>
  <c r="AA33" i="4"/>
  <c r="AA36" i="4"/>
  <c r="AA21" i="4"/>
  <c r="AA32" i="4"/>
  <c r="AA30" i="4"/>
  <c r="AA37" i="4"/>
  <c r="AA26" i="4"/>
  <c r="Z23" i="4"/>
  <c r="AF156" i="2"/>
  <c r="AA54" i="4" s="1"/>
  <c r="AC8" i="4"/>
  <c r="AC95" i="4" s="1"/>
  <c r="AH144" i="2"/>
  <c r="AH152" i="2"/>
  <c r="AH151" i="2"/>
  <c r="AH149" i="2"/>
  <c r="AH147" i="2"/>
  <c r="AH150" i="2"/>
  <c r="AH154" i="2"/>
  <c r="AH145" i="2"/>
  <c r="AH153" i="2"/>
  <c r="AH148" i="2"/>
  <c r="AH146" i="2"/>
  <c r="AG156" i="2"/>
  <c r="AB54" i="4" s="1"/>
  <c r="AD11" i="4"/>
  <c r="AH10" i="2"/>
  <c r="AI11" i="2" s="1"/>
  <c r="AJ8" i="2"/>
  <c r="AE9" i="4" s="1"/>
  <c r="AE10" i="4" s="1"/>
  <c r="AI9" i="2"/>
  <c r="AI10" i="2" s="1"/>
  <c r="AA69" i="4" l="1"/>
  <c r="AA72" i="4"/>
  <c r="AB69" i="4"/>
  <c r="AA70" i="4"/>
  <c r="AB72" i="4"/>
  <c r="AB70" i="4"/>
  <c r="Z27" i="4"/>
  <c r="Z42" i="4" s="1"/>
  <c r="Z44" i="4" s="1"/>
  <c r="Z68" i="4"/>
  <c r="Z73" i="4" s="1"/>
  <c r="X89" i="4"/>
  <c r="X94" i="4" s="1"/>
  <c r="X95" i="4" s="1"/>
  <c r="Y89" i="4"/>
  <c r="Y94" i="4" s="1"/>
  <c r="AB57" i="4"/>
  <c r="AA57" i="4"/>
  <c r="AC39" i="4"/>
  <c r="AC52" i="4"/>
  <c r="AC53" i="4"/>
  <c r="AB40" i="4"/>
  <c r="AC36" i="4"/>
  <c r="AC21" i="4"/>
  <c r="AC32" i="4"/>
  <c r="AC33" i="4"/>
  <c r="AC30" i="4"/>
  <c r="AC37" i="4"/>
  <c r="AC26" i="4"/>
  <c r="AC38" i="4"/>
  <c r="AC35" i="4"/>
  <c r="AC71" i="4" s="1"/>
  <c r="AC22" i="4"/>
  <c r="AA40" i="4"/>
  <c r="AA23" i="4"/>
  <c r="AB23" i="4"/>
  <c r="AI7" i="2"/>
  <c r="AD12" i="4"/>
  <c r="AH156" i="2"/>
  <c r="AC54" i="4" s="1"/>
  <c r="AE11" i="4"/>
  <c r="AJ9" i="2"/>
  <c r="AJ10" i="2" s="1"/>
  <c r="AK11" i="2" s="1"/>
  <c r="AF12" i="4" s="1"/>
  <c r="AK8" i="2"/>
  <c r="AF9" i="4" s="1"/>
  <c r="AF10" i="4" s="1"/>
  <c r="AF11" i="4" s="1"/>
  <c r="AJ11" i="2"/>
  <c r="AE12" i="4" s="1"/>
  <c r="AC69" i="4" l="1"/>
  <c r="AC72" i="4"/>
  <c r="AC70" i="4"/>
  <c r="AB27" i="4"/>
  <c r="AB42" i="4" s="1"/>
  <c r="AB44" i="4" s="1"/>
  <c r="AB68" i="4"/>
  <c r="AB73" i="4" s="1"/>
  <c r="AA27" i="4"/>
  <c r="AA42" i="4" s="1"/>
  <c r="AA44" i="4" s="1"/>
  <c r="AA68" i="4"/>
  <c r="AA73" i="4" s="1"/>
  <c r="Y95" i="4"/>
  <c r="Z89" i="4"/>
  <c r="Z94" i="4" s="1"/>
  <c r="AC57" i="4"/>
  <c r="AC40" i="4"/>
  <c r="AC23" i="4"/>
  <c r="AJ7" i="2"/>
  <c r="AJ147" i="2" s="1"/>
  <c r="AI147" i="2"/>
  <c r="AI145" i="2"/>
  <c r="AI153" i="2"/>
  <c r="AI146" i="2"/>
  <c r="AI150" i="2"/>
  <c r="AI154" i="2"/>
  <c r="AI149" i="2"/>
  <c r="AD8" i="4"/>
  <c r="AD95" i="4" s="1"/>
  <c r="AI152" i="2"/>
  <c r="AI148" i="2"/>
  <c r="AI151" i="2"/>
  <c r="AI144" i="2"/>
  <c r="AL8" i="2"/>
  <c r="AG9" i="4" s="1"/>
  <c r="AG10" i="4" s="1"/>
  <c r="AG11" i="4" s="1"/>
  <c r="AK9" i="2"/>
  <c r="AC27" i="4" l="1"/>
  <c r="AC42" i="4" s="1"/>
  <c r="AC44" i="4" s="1"/>
  <c r="AC68" i="4"/>
  <c r="AC73" i="4" s="1"/>
  <c r="AB89" i="4"/>
  <c r="AB94" i="4" s="1"/>
  <c r="AA89" i="4"/>
  <c r="AA94" i="4" s="1"/>
  <c r="AD39" i="4"/>
  <c r="AD52" i="4"/>
  <c r="AD53" i="4"/>
  <c r="AD32" i="4"/>
  <c r="AD30" i="4"/>
  <c r="AD37" i="4"/>
  <c r="AD26" i="4"/>
  <c r="AD38" i="4"/>
  <c r="AD35" i="4"/>
  <c r="AD71" i="4" s="1"/>
  <c r="AD22" i="4"/>
  <c r="AD21" i="4"/>
  <c r="AD33" i="4"/>
  <c r="AD36" i="4"/>
  <c r="AJ146" i="2"/>
  <c r="AJ145" i="2"/>
  <c r="AK7" i="2"/>
  <c r="AK150" i="2" s="1"/>
  <c r="AJ144" i="2"/>
  <c r="AJ150" i="2"/>
  <c r="AJ148" i="2"/>
  <c r="AJ152" i="2"/>
  <c r="AJ154" i="2"/>
  <c r="AJ153" i="2"/>
  <c r="AJ149" i="2"/>
  <c r="AE8" i="4"/>
  <c r="AE95" i="4" s="1"/>
  <c r="AJ151" i="2"/>
  <c r="AI156" i="2"/>
  <c r="AD54" i="4" s="1"/>
  <c r="AM8" i="2"/>
  <c r="AH9" i="4" s="1"/>
  <c r="AH10" i="4" s="1"/>
  <c r="AH11" i="4" s="1"/>
  <c r="AL9" i="2"/>
  <c r="AK10" i="2"/>
  <c r="AL11" i="2" s="1"/>
  <c r="AD69" i="4" l="1"/>
  <c r="AD70" i="4"/>
  <c r="AD72" i="4"/>
  <c r="AD57" i="4"/>
  <c r="AC89" i="4"/>
  <c r="AC94" i="4" s="1"/>
  <c r="AE39" i="4"/>
  <c r="AE52" i="4"/>
  <c r="AE53" i="4"/>
  <c r="AD40" i="4"/>
  <c r="AE32" i="4"/>
  <c r="AE30" i="4"/>
  <c r="AE37" i="4"/>
  <c r="AE26" i="4"/>
  <c r="AE38" i="4"/>
  <c r="AE35" i="4"/>
  <c r="AE71" i="4" s="1"/>
  <c r="AE22" i="4"/>
  <c r="AE33" i="4"/>
  <c r="AE70" i="4" s="1"/>
  <c r="AE36" i="4"/>
  <c r="AE21" i="4"/>
  <c r="AJ156" i="2"/>
  <c r="AE54" i="4" s="1"/>
  <c r="AD23" i="4"/>
  <c r="AK148" i="2"/>
  <c r="AK151" i="2"/>
  <c r="AK146" i="2"/>
  <c r="AK149" i="2"/>
  <c r="AK145" i="2"/>
  <c r="AK154" i="2"/>
  <c r="AF8" i="4"/>
  <c r="AF95" i="4" s="1"/>
  <c r="AK153" i="2"/>
  <c r="AK152" i="2"/>
  <c r="AK144" i="2"/>
  <c r="AK147" i="2"/>
  <c r="AL7" i="2"/>
  <c r="AG12" i="4"/>
  <c r="AN8" i="2"/>
  <c r="AI9" i="4" s="1"/>
  <c r="AI10" i="4" s="1"/>
  <c r="AM9" i="2"/>
  <c r="AL10" i="2"/>
  <c r="AM11" i="2" s="1"/>
  <c r="AH12" i="4" s="1"/>
  <c r="AE69" i="4" l="1"/>
  <c r="AE72" i="4"/>
  <c r="AD27" i="4"/>
  <c r="AD42" i="4" s="1"/>
  <c r="AD44" i="4" s="1"/>
  <c r="AD68" i="4"/>
  <c r="AD73" i="4" s="1"/>
  <c r="AE57" i="4"/>
  <c r="AF39" i="4"/>
  <c r="AF52" i="4"/>
  <c r="AF53" i="4"/>
  <c r="AE40" i="4"/>
  <c r="AF30" i="4"/>
  <c r="AF37" i="4"/>
  <c r="AF26" i="4"/>
  <c r="AF38" i="4"/>
  <c r="AF35" i="4"/>
  <c r="AF71" i="4" s="1"/>
  <c r="AF22" i="4"/>
  <c r="AF33" i="4"/>
  <c r="AF36" i="4"/>
  <c r="AF21" i="4"/>
  <c r="AF32" i="4"/>
  <c r="AE23" i="4"/>
  <c r="AK156" i="2"/>
  <c r="AF54" i="4" s="1"/>
  <c r="AI11" i="4"/>
  <c r="AL148" i="2"/>
  <c r="AL146" i="2"/>
  <c r="AL154" i="2"/>
  <c r="AL152" i="2"/>
  <c r="AL151" i="2"/>
  <c r="AL145" i="2"/>
  <c r="AL153" i="2"/>
  <c r="AL149" i="2"/>
  <c r="AG8" i="4"/>
  <c r="AG95" i="4" s="1"/>
  <c r="AL144" i="2"/>
  <c r="AL147" i="2"/>
  <c r="AL150" i="2"/>
  <c r="AM7" i="2"/>
  <c r="AO8" i="2"/>
  <c r="AN9" i="2"/>
  <c r="AN10" i="2" s="1"/>
  <c r="AM10" i="2"/>
  <c r="AN11" i="2" s="1"/>
  <c r="AF69" i="4" l="1"/>
  <c r="AF72" i="4"/>
  <c r="AF70" i="4"/>
  <c r="AE27" i="4"/>
  <c r="AE42" i="4" s="1"/>
  <c r="AE44" i="4" s="1"/>
  <c r="AE68" i="4"/>
  <c r="AE73" i="4" s="1"/>
  <c r="AF57" i="4"/>
  <c r="AD89" i="4"/>
  <c r="AD94" i="4" s="1"/>
  <c r="AG39" i="4"/>
  <c r="AG53" i="4"/>
  <c r="AG52" i="4"/>
  <c r="AF23" i="4"/>
  <c r="AF40" i="4"/>
  <c r="AG30" i="4"/>
  <c r="AG37" i="4"/>
  <c r="AG26" i="4"/>
  <c r="AG38" i="4"/>
  <c r="AG35" i="4"/>
  <c r="AG71" i="4" s="1"/>
  <c r="AG22" i="4"/>
  <c r="AG33" i="4"/>
  <c r="AG70" i="4" s="1"/>
  <c r="AG36" i="4"/>
  <c r="AG21" i="4"/>
  <c r="AG32" i="4"/>
  <c r="AO11" i="2"/>
  <c r="AJ12" i="4" s="1"/>
  <c r="AN7" i="2"/>
  <c r="AI12" i="4"/>
  <c r="AL156" i="2"/>
  <c r="AG54" i="4" s="1"/>
  <c r="AM151" i="2"/>
  <c r="AM149" i="2"/>
  <c r="AM148" i="2"/>
  <c r="AM146" i="2"/>
  <c r="AM154" i="2"/>
  <c r="AM145" i="2"/>
  <c r="AH8" i="4"/>
  <c r="AH95" i="4" s="1"/>
  <c r="AM144" i="2"/>
  <c r="AM152" i="2"/>
  <c r="AM147" i="2"/>
  <c r="AM150" i="2"/>
  <c r="AM153" i="2"/>
  <c r="AO9" i="2"/>
  <c r="AO10" i="2" s="1"/>
  <c r="AJ9" i="4"/>
  <c r="AJ10" i="4" s="1"/>
  <c r="AJ11" i="4" s="1"/>
  <c r="AG72" i="4" l="1"/>
  <c r="AG69" i="4"/>
  <c r="AF27" i="4"/>
  <c r="AF42" i="4" s="1"/>
  <c r="AF44" i="4" s="1"/>
  <c r="AF68" i="4"/>
  <c r="AF73" i="4" s="1"/>
  <c r="AE89" i="4"/>
  <c r="AE94" i="4" s="1"/>
  <c r="AH39" i="4"/>
  <c r="AH53" i="4"/>
  <c r="AH52" i="4"/>
  <c r="AG57" i="4"/>
  <c r="AG40" i="4"/>
  <c r="AH38" i="4"/>
  <c r="AH35" i="4"/>
  <c r="AH71" i="4" s="1"/>
  <c r="AH22" i="4"/>
  <c r="AH33" i="4"/>
  <c r="AH30" i="4"/>
  <c r="AH36" i="4"/>
  <c r="AH21" i="4"/>
  <c r="AH37" i="4"/>
  <c r="AH26" i="4"/>
  <c r="AH32" i="4"/>
  <c r="AG23" i="4"/>
  <c r="AN146" i="2"/>
  <c r="AN154" i="2"/>
  <c r="AI8" i="4"/>
  <c r="AI95" i="4" s="1"/>
  <c r="AN152" i="2"/>
  <c r="AN145" i="2"/>
  <c r="AN149" i="2"/>
  <c r="AN144" i="2"/>
  <c r="AN150" i="2"/>
  <c r="AN153" i="2"/>
  <c r="AN151" i="2"/>
  <c r="AN147" i="2"/>
  <c r="AN148" i="2"/>
  <c r="AO7" i="2"/>
  <c r="AM156" i="2"/>
  <c r="AH54" i="4" s="1"/>
  <c r="AH72" i="4" l="1"/>
  <c r="AH69" i="4"/>
  <c r="AH70" i="4"/>
  <c r="AG27" i="4"/>
  <c r="AG42" i="4" s="1"/>
  <c r="AG44" i="4" s="1"/>
  <c r="AG68" i="4"/>
  <c r="AG73" i="4" s="1"/>
  <c r="AF89" i="4"/>
  <c r="AF94" i="4" s="1"/>
  <c r="AI39" i="4"/>
  <c r="AI52" i="4"/>
  <c r="AI53" i="4"/>
  <c r="AH57" i="4"/>
  <c r="AH23" i="4"/>
  <c r="AI38" i="4"/>
  <c r="AI35" i="4"/>
  <c r="AI71" i="4" s="1"/>
  <c r="AI22" i="4"/>
  <c r="AI33" i="4"/>
  <c r="AI70" i="4" s="1"/>
  <c r="AI36" i="4"/>
  <c r="AI21" i="4"/>
  <c r="AI32" i="4"/>
  <c r="AI30" i="4"/>
  <c r="AI37" i="4"/>
  <c r="AI26" i="4"/>
  <c r="AH40" i="4"/>
  <c r="AN156" i="2"/>
  <c r="AI54" i="4" s="1"/>
  <c r="AO149" i="2"/>
  <c r="AO147" i="2"/>
  <c r="AO153" i="2"/>
  <c r="AO146" i="2"/>
  <c r="AJ8" i="4"/>
  <c r="AJ95" i="4" s="1"/>
  <c r="O11" i="5" s="1"/>
  <c r="AO144" i="2"/>
  <c r="AO152" i="2"/>
  <c r="AO148" i="2"/>
  <c r="AO154" i="2"/>
  <c r="AO150" i="2"/>
  <c r="AO145" i="2"/>
  <c r="AO151" i="2"/>
  <c r="AI69" i="4" l="1"/>
  <c r="AI72" i="4"/>
  <c r="AI57" i="4"/>
  <c r="AH27" i="4"/>
  <c r="AH42" i="4" s="1"/>
  <c r="AH44" i="4" s="1"/>
  <c r="AH68" i="4"/>
  <c r="AH73" i="4" s="1"/>
  <c r="AG89" i="4"/>
  <c r="AG94" i="4" s="1"/>
  <c r="AJ39" i="4"/>
  <c r="AJ52" i="4"/>
  <c r="AJ53" i="4"/>
  <c r="E53" i="4" s="1"/>
  <c r="AI40" i="4"/>
  <c r="AJ33" i="4"/>
  <c r="AJ38" i="4"/>
  <c r="AJ22" i="4"/>
  <c r="AJ36" i="4"/>
  <c r="AJ21" i="4"/>
  <c r="AJ32" i="4"/>
  <c r="AJ30" i="4"/>
  <c r="AJ37" i="4"/>
  <c r="AJ26" i="4"/>
  <c r="AJ35" i="4"/>
  <c r="AJ71" i="4" s="1"/>
  <c r="AI23" i="4"/>
  <c r="AO156" i="2"/>
  <c r="AJ54" i="4" s="1"/>
  <c r="E54" i="4" s="1"/>
  <c r="AJ69" i="4" l="1"/>
  <c r="AJ72" i="4"/>
  <c r="AJ70" i="4"/>
  <c r="AI27" i="4"/>
  <c r="AI42" i="4" s="1"/>
  <c r="AI44" i="4" s="1"/>
  <c r="AI68" i="4"/>
  <c r="AI73" i="4" s="1"/>
  <c r="AH89" i="4"/>
  <c r="AH94" i="4" s="1"/>
  <c r="AJ57" i="4"/>
  <c r="E52" i="4"/>
  <c r="AJ40" i="4"/>
  <c r="AJ23" i="4"/>
  <c r="E60" i="4" l="1"/>
  <c r="O10" i="5" s="1"/>
  <c r="E59" i="4"/>
  <c r="AJ27" i="4"/>
  <c r="AJ42" i="4" s="1"/>
  <c r="AJ44" i="4" s="1"/>
  <c r="AJ68" i="4"/>
  <c r="AJ73" i="4" s="1"/>
  <c r="AI89" i="4"/>
  <c r="AI94" i="4" s="1"/>
  <c r="AJ89" i="4" l="1"/>
  <c r="AJ94" i="4" s="1"/>
</calcChain>
</file>

<file path=xl/sharedStrings.xml><?xml version="1.0" encoding="utf-8"?>
<sst xmlns="http://schemas.openxmlformats.org/spreadsheetml/2006/main" count="561" uniqueCount="368">
  <si>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</si>
  <si>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</si>
  <si>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</si>
  <si>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</si>
  <si>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</si>
  <si>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</si>
  <si>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</si>
  <si>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</si>
  <si>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</si>
  <si>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</si>
  <si>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</si>
  <si>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</si>
  <si>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1.2</t>
  </si>
  <si>
    <t>TOTAL CAPITOL 1</t>
  </si>
  <si>
    <t>CAP. 2</t>
  </si>
  <si>
    <t>2.1</t>
  </si>
  <si>
    <t> TOTAL CAPITOL 2</t>
  </si>
  <si>
    <t>CAP. 3</t>
  </si>
  <si>
    <t>3.1</t>
  </si>
  <si>
    <t>3.2</t>
  </si>
  <si>
    <t>3.3</t>
  </si>
  <si>
    <t>3.4</t>
  </si>
  <si>
    <t>3.5</t>
  </si>
  <si>
    <t> TOTAL CAPITOL 3</t>
  </si>
  <si>
    <t>CAP. 4</t>
  </si>
  <si>
    <t>4.1</t>
  </si>
  <si>
    <t>4.2</t>
  </si>
  <si>
    <t>4.3</t>
  </si>
  <si>
    <t>TOTAL CAPITOL 4</t>
  </si>
  <si>
    <t>TOTAL GENERAL</t>
  </si>
  <si>
    <t>PROGRAMUL OPERAȚIONAL REGIONAL NORD-VEST 2021-2027</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</si>
  <si>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</si>
  <si>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</si>
  <si>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</si>
  <si>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</si>
  <si>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</si>
  <si>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</si>
  <si>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</si>
  <si>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</si>
  <si>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</si>
  <si>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</si>
  <si>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</si>
  <si>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</si>
  <si>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</si>
  <si>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</si>
  <si>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</si>
  <si>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</si>
  <si>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</si>
  <si>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</si>
  <si>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</si>
  <si>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</si>
  <si>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</si>
  <si>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</si>
  <si>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</si>
  <si>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</si>
  <si>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</si>
  <si>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</si>
  <si>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</si>
  <si>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</si>
  <si>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</si>
  <si>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</si>
  <si>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</si>
  <si>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</si>
  <si>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</si>
  <si>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</si>
  <si>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</si>
  <si>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</si>
  <si>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</si>
  <si>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</si>
  <si>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</si>
  <si>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</si>
  <si>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</si>
  <si>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</si>
  <si>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</si>
  <si>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</si>
  <si>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</si>
  <si>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</si>
  <si>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</si>
  <si>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</si>
  <si>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</si>
  <si>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</si>
  <si>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</si>
  <si>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SITUATII FINANCIARE PERIOADA 2020-2021</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</si>
  <si>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</si>
  <si>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</si>
  <si>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</si>
  <si>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</si>
  <si>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</si>
  <si>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</si>
  <si>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</si>
  <si>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</si>
  <si>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</si>
  <si>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</si>
  <si>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</si>
  <si>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</si>
  <si>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</si>
  <si>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</si>
  <si>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</si>
  <si>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</si>
  <si>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</si>
  <si>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</si>
  <si>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</si>
  <si>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</si>
  <si>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</si>
  <si>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</si>
  <si>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</si>
  <si>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</si>
  <si>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</si>
  <si>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</si>
  <si>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</si>
  <si>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</si>
  <si>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</si>
  <si>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</si>
  <si>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</si>
  <si>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</si>
  <si>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</si>
  <si>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</si>
  <si>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</si>
  <si>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</si>
  <si>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</si>
  <si>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</si>
  <si>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</si>
  <si>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</si>
  <si>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</si>
  <si>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</si>
  <si>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</si>
  <si>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</si>
  <si>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</si>
  <si>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</si>
  <si>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</si>
  <si>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</si>
  <si>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</si>
  <si>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</si>
  <si>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</si>
  <si>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</si>
  <si>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</si>
  <si>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</si>
  <si>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</si>
  <si>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</si>
  <si>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</si>
  <si>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</si>
  <si>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</si>
  <si>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</si>
  <si>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</si>
  <si>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</si>
  <si>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</si>
  <si>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</si>
  <si>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</si>
  <si>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</si>
  <si>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</si>
  <si>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</si>
  <si>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</si>
  <si>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</si>
  <si>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</si>
  <si>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</si>
  <si>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</si>
  <si>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Perioada de realizare a activităților proiectului, după semnarea contractului de finanțare, este de maximum</t>
  </si>
  <si>
    <t>Se va avea in vedere ca anul de implementare este diferit de anul calendaristic, astfel ca 36 de luni se pot</t>
  </si>
  <si>
    <t>implementa pe parcursul a 3 sau 4 ani calendaristici.</t>
  </si>
  <si>
    <t>NOTA</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</si>
  <si>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</si>
  <si>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</si>
  <si>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</si>
  <si>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</si>
  <si>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</si>
  <si>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</si>
  <si>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</si>
  <si>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</si>
  <si>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</si>
  <si>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</si>
  <si>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</si>
  <si>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</si>
  <si>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</si>
  <si>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</si>
  <si>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</si>
  <si>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</si>
  <si>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</si>
  <si>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</si>
  <si>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</si>
  <si>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</si>
  <si>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</si>
  <si>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</si>
  <si>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</si>
  <si>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</si>
  <si>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</si>
  <si>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</si>
  <si>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</si>
  <si>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</si>
  <si>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</si>
  <si>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</si>
  <si>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</si>
  <si>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</si>
  <si>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</si>
  <si>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</si>
  <si>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</si>
  <si>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</si>
  <si>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</si>
  <si>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</si>
  <si>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</si>
  <si>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</si>
  <si>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</si>
  <si>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</si>
  <si>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</si>
  <si>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</si>
  <si>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</si>
  <si>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</si>
  <si>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</si>
  <si>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</si>
  <si>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</si>
  <si>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</si>
  <si>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</si>
  <si>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</si>
  <si>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</si>
  <si>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</si>
  <si>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</si>
  <si>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</si>
  <si>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</si>
  <si>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</si>
  <si>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</si>
  <si>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</si>
  <si>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</si>
  <si>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</si>
  <si>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</si>
  <si>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</si>
  <si>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</si>
  <si>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</si>
  <si>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</si>
  <si>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</si>
  <si>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</si>
  <si>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Daca intampinati o problema in completarea Machetei financiare, se poate transmite un email la adresa………………..</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</si>
  <si>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</si>
  <si>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</si>
  <si>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</si>
  <si>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</si>
  <si>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</si>
  <si>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</si>
  <si>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</si>
  <si>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</si>
  <si>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</si>
  <si>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</si>
  <si>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Celula E26</t>
  </si>
  <si>
    <t>Celula I106</t>
  </si>
  <si>
    <t>Celula E29</t>
  </si>
  <si>
    <t>Data estimata pentru semnarea contractului de finantare</t>
  </si>
  <si>
    <t>Perioada de realizare a activitatilor dupa semnarea contractului de finantare (luni)</t>
  </si>
  <si>
    <t>Se va completa celula E28 cu data estimata pentru semnarea contractului de finantare. Data introdusa in celula trebuie sa fie in formatul dd.mm.yyyy. In functie de data prevazuta in celula E28 sunt calculati anii calendaristici de la randul 8.</t>
  </si>
  <si>
    <t>Perioada de realizare a activitatilor dupa semnarea contractului de</t>
  </si>
  <si>
    <t>finantare (luni)</t>
  </si>
  <si>
    <t>Se va completa celula E29 cu numarul de luni estimat pentru realizarea activitatilor dupa data semnarii contractului de finantare. In functie de durata prevazuta in celula E29 sunt stabilite perioadele de implementare si operare de la randul 11.</t>
  </si>
  <si>
    <t>Durata de utilizare</t>
  </si>
  <si>
    <t>Celulele E95...E105</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</si>
  <si>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</si>
  <si>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</si>
  <si>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Randurile 111...113</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</si>
  <si>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</si>
  <si>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</si>
  <si>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Randurile 117...134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</si>
  <si>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</si>
  <si>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</si>
  <si>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Randurile 139...152</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</si>
  <si>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</si>
  <si>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</si>
  <si>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</si>
  <si>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</si>
  <si>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</si>
  <si>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</si>
  <si>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</si>
  <si>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</si>
  <si>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</si>
  <si>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</si>
  <si>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</si>
  <si>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</si>
  <si>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r>
      <t xml:space="preserve">In absenta unei rate de actualizare financiara in termeni reali, comunicata la nivel national pentru a fi folosita in perioada de programare 2021-2027, se recomanda utilizarea unei rate de 5,4%,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xml:space="preserve">, la care s-a adaugat 100 de puncte de baza (basis points).
https://ec.europa.eu/competition-policy/system/files/2022-05/reference_rates_base_rates2022_06_en.pdf
</t>
    </r>
  </si>
  <si>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</si>
  <si>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</si>
  <si>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</si>
  <si>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</si>
  <si>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</si>
  <si>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</si>
  <si>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Rata interna de rentabilitate a investitiei (RRF/C)</t>
  </si>
  <si>
    <t>Apel de proiecte nr. POR N-V/P1/112/2022</t>
  </si>
  <si>
    <t>INTERVENȚIA: Sprijin pentru întreprinderi nou-înființate inovatoare din domeniile de specializare inteligentă</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</si>
  <si>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</si>
  <si>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</si>
  <si>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</si>
  <si>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</si>
  <si>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</si>
  <si>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</si>
  <si>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CHELTUIELI PENTRU ACTIVITATILE DE CERCETARE-DEZVOLTARE (cercetare industriala/dezvoltare experimentala)</t>
  </si>
  <si>
    <t>Cheltuieli cu echipamente de cercetare-dezvoltare şi obiecte de inventar (dacă aceste instrumente şi echipamente au o durată de funcționare mai mare decât durata proiectului de cercetare, sunt eligibile doar costurile de amortizare pe durata proiectului, calculate pe baza pe baza principiilor contabile general acceptate)</t>
  </si>
  <si>
    <t>Cheltuieli pentru achiziţia de active fixe necorporale utilizate în cadrul activităţilor de cercetare industrială/dezvoltare experimentală</t>
  </si>
  <si>
    <t>Cheltuieli pentru achiziţia de servicii de cercetare</t>
  </si>
  <si>
    <t>1.5</t>
  </si>
  <si>
    <t>Cheltuieli de închiriere pentru clădiri şi spaţii</t>
  </si>
  <si>
    <t>1.6</t>
  </si>
  <si>
    <t>Cheltuieli cu lucrările pentru construirea/extindere/modernizare a clădirii/spațiului destinat activităților de cercetare-dezvoltare</t>
  </si>
  <si>
    <t>1.6.1</t>
  </si>
  <si>
    <t>Cheltuieli cu amenajări pentru protecţia mediului şi aducerea la starea iniţială</t>
  </si>
  <si>
    <t>Cheltuieli pentru construcții și instalații</t>
  </si>
  <si>
    <t xml:space="preserve">Cheltuielile pentru asigurarea utilităţilor necesare funcţionării obiectivului de investiţie </t>
  </si>
  <si>
    <t>Cheltuieli pentru documentaţii-suport şi cheltuieli pentru obţinerea de avize, acorduri şi autorizaţii</t>
  </si>
  <si>
    <t>Cheltuieli de proiectare</t>
  </si>
  <si>
    <t>Cheltuieli de asistenta tehnica</t>
  </si>
  <si>
    <t>Cheltuieli aferente montajului de utilaje, echipamente tehnologice şi funcţionale</t>
  </si>
  <si>
    <t>Cheltuieli cu achizitia de utilaje, echipamente tehnologice şi funcţionale care necesită montaj</t>
  </si>
  <si>
    <t>Cheltuieli cu achizitia de utilaje, echipamente tehnologice şi funcţionale care nu necesită montaj şi echipamente de transport</t>
  </si>
  <si>
    <t>Cheltuieli cu achizitia de dotari</t>
  </si>
  <si>
    <t>Cheltuieli cu achizitia de active necorporale</t>
  </si>
  <si>
    <t>Cheltuieli cu organizarea de santier</t>
  </si>
  <si>
    <t>Cheltuieli diverse si neprevazute</t>
  </si>
  <si>
    <t>1.6.2</t>
  </si>
  <si>
    <t>1.6.3</t>
  </si>
  <si>
    <t>1.6.4</t>
  </si>
  <si>
    <t>1.6.5</t>
  </si>
  <si>
    <t>1.6.6</t>
  </si>
  <si>
    <t>1.6.7</t>
  </si>
  <si>
    <t>1.6.8</t>
  </si>
  <si>
    <t>1.6.9</t>
  </si>
  <si>
    <t>1.6.10</t>
  </si>
  <si>
    <t>1.6.11</t>
  </si>
  <si>
    <t>1.6.12</t>
  </si>
  <si>
    <t>1.6.13</t>
  </si>
  <si>
    <t>1.6.14</t>
  </si>
  <si>
    <t>1.7</t>
  </si>
  <si>
    <t>Cheltuieli pentru achiziţia de substanţe, materiale, consumabile şi alte produse similare necesare desfăşurării activităţilor de cercetare industrială/dezvoltare experimentală</t>
  </si>
  <si>
    <t>CHELTUIELI PENTRU ACTIVITATILE DE INOVARE</t>
  </si>
  <si>
    <t>2.2</t>
  </si>
  <si>
    <t>2.3</t>
  </si>
  <si>
    <t>Cheltuieli pentru obținerea, validarea și protejarea brevetelor și altor active necorporale rezultate din activitățile proiectului</t>
  </si>
  <si>
    <t>Cheltuieli pentru servicii de consultanță și asistență tehnică în domeniul inovării pentru achiziția, protecția și valorificarea activelor necorporale achiziționate/obținute în proiect, utilizarea standardelor și a reglementărilor care le conțin</t>
  </si>
  <si>
    <t>Cheltuieli pentru servicii de sprijinire a inovării reprezentând costuri cu spații de lucru (altele decât spațiile de lucru pentru activități de cercetare industrială/ dezvoltare experimentală), bănci de date, biblioteci, acces la laboratoare pentru teste și experimente, etichetare de calitate, testarea și certificare</t>
  </si>
  <si>
    <t>CHELTUIELI PENTRU INTRODUCEREA IN PRODUCTIE SAU SPRE PRESTARE IN PIATA A SERVICIILOR REZULTATE IN URMA CERCETARII</t>
  </si>
  <si>
    <t>Cheltuieli pentru achiziţia de active necorporale necesare pentru introducerea rezultatelor cercetării în ciclul productiv</t>
  </si>
  <si>
    <t>Cheltuieli pentru achiziţia de utilaje, instalații şi echipamente strict necesare pentru introducerea rezultatelor cercetării în ciclul productiv</t>
  </si>
  <si>
    <t>Cheltuieli cu achiziționarea de echipamente tehnologice, utilaje, instalații de lucru, mobilier, echipamente informatice, birotică, de natura mijloacelor fixe</t>
  </si>
  <si>
    <t>Cheltuieli cu închirierea unor spații pentru punerea în producție</t>
  </si>
  <si>
    <t>Cheltuieli cu lucrările pentru construirea/extindere/modernizare a clădirii destinate activităților de producție</t>
  </si>
  <si>
    <t>Cheltuieli pentru asistenta tehnica</t>
  </si>
  <si>
    <t>Cheltuieli de personal (cheltuieli salariale pentru  personalul implicat în activităţile de introducere în producție a rezultatelor cercetării şi realizarea produsului/serviciului)</t>
  </si>
  <si>
    <t>Cheltuieli a serviciilor/produselor dezvoltate prin proiect</t>
  </si>
  <si>
    <t>3.5.1</t>
  </si>
  <si>
    <t>3.5.2</t>
  </si>
  <si>
    <t>3.5.3</t>
  </si>
  <si>
    <t>3.5.4</t>
  </si>
  <si>
    <t>3.5.5</t>
  </si>
  <si>
    <t>3.5.6</t>
  </si>
  <si>
    <t>3.5.7</t>
  </si>
  <si>
    <t>3.5.8</t>
  </si>
  <si>
    <t>3.5.9</t>
  </si>
  <si>
    <t>3.5.10</t>
  </si>
  <si>
    <t>3.5.11</t>
  </si>
  <si>
    <t>3.5.12</t>
  </si>
  <si>
    <t>3.5.13</t>
  </si>
  <si>
    <t>3.5.14</t>
  </si>
  <si>
    <t>3.7</t>
  </si>
  <si>
    <t>CHELTUIELI GENERALE NECESARE PROIECTULUI</t>
  </si>
  <si>
    <t>Cheltuieli privind consultanța - acestea includ cheltuielile efectuate, după caz, plata serviciilor de consultanță în domeniul managementului execuției investiției sau administrarea contractului de execuție (managementul de proiect), plata serviciilor de consultanță la elaborarea, organizarea și derularea procedurilor de achiziții, plata serviciilor de consultanță la elaborarea cererii de finanțare</t>
  </si>
  <si>
    <t>Cheltuieli cu activități de certificare sau de acreditare a produselor, serviciilor dezoltate prin proiect</t>
  </si>
  <si>
    <t>Cheltuieli pentru achiziţia, validarea și protejarea activelor necorporale necesare pentru introducerea rezultatelor cercetării în ciclul productiv</t>
  </si>
  <si>
    <t>Valoarea totala eligibilă, inclusiv TVA aferenta</t>
  </si>
  <si>
    <t>Indeplinire criteriu de eligibilitate pentru cheltuielile totale de personal</t>
  </si>
  <si>
    <t>36 de luni.</t>
  </si>
  <si>
    <t>Venituri din subventii de exploatare (aferente ajutorului pentru întreprinderile nou-înființate inovatoare acordat pentru acoperirea cheltuielilor cu serviciile din bugetul proiectului)</t>
  </si>
  <si>
    <t>Venituri din subventii pentru investitii (aferente ajutorului pentru întreprinderile nou-înființate inovatoare acordat pentru acoperirea cheltuielilor cu achizitia de active corporale si necorporale si realizarea lucrarilor de constructii din bugetul proiectului)</t>
  </si>
  <si>
    <t>PROIECTIE PROFIT OPERATIONAL LA NIVEL DE SOCIETATE</t>
  </si>
  <si>
    <t>CALCULUL SUSTENABILITATII FINANCIARE A SOCIETATII</t>
  </si>
  <si>
    <t xml:space="preserve">Ajutor pentru întreprinderile nou-înființate inovatoare </t>
  </si>
  <si>
    <t>Fluxul de numerar net cumulat al intreprinderii nou infiintate inovatoare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</si>
</sst>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2">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rgb="FFFFFF00"/>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dashed">
        <color indexed="64"/>
      </top>
      <bottom style="dotted">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364">
    <xf numFmtId="0" fontId="0" fillId="0" borderId="0" xfId="0"/>
    <xf numFmtId="4" fontId="4" fillId="2" borderId="1" xfId="2" applyNumberFormat="1" applyFont="1" applyFill="1" applyBorder="1" applyAlignment="1" applyProtection="1">
      <alignment horizontal="right" vertical="center"/>
    </xf>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2" fillId="2" borderId="1" xfId="2" applyNumberFormat="1" applyFont="1" applyFill="1" applyBorder="1" applyAlignment="1" applyProtection="1">
      <alignment horizontal="right" vertical="center"/>
    </xf>
    <xf numFmtId="4" fontId="4" fillId="2" borderId="19" xfId="2" applyNumberFormat="1" applyFont="1" applyFill="1" applyBorder="1" applyAlignment="1" applyProtection="1">
      <alignment horizontal="right" vertical="center"/>
    </xf>
    <xf numFmtId="4" fontId="2" fillId="2" borderId="19" xfId="2" applyNumberFormat="1" applyFont="1" applyFill="1" applyBorder="1" applyAlignment="1" applyProtection="1">
      <alignment horizontal="right" vertical="center"/>
    </xf>
    <xf numFmtId="4" fontId="5" fillId="0" borderId="19" xfId="2" applyNumberFormat="1" applyFont="1" applyFill="1" applyBorder="1" applyAlignment="1" applyProtection="1">
      <alignment horizontal="right" vertical="center"/>
    </xf>
    <xf numFmtId="4" fontId="3" fillId="0" borderId="19" xfId="2" applyNumberFormat="1" applyFont="1" applyFill="1" applyBorder="1" applyAlignment="1" applyProtection="1">
      <alignment horizontal="right" vertical="center"/>
    </xf>
    <xf numFmtId="4" fontId="5" fillId="0" borderId="29" xfId="2" applyNumberFormat="1" applyFont="1" applyFill="1" applyBorder="1" applyAlignment="1" applyProtection="1">
      <alignment horizontal="right" vertical="center"/>
    </xf>
    <xf numFmtId="4" fontId="4" fillId="2" borderId="0" xfId="2" applyNumberFormat="1" applyFont="1" applyFill="1" applyBorder="1" applyAlignment="1" applyProtection="1">
      <alignment horizontal="right" vertical="center"/>
      <protection locked="0"/>
    </xf>
    <xf numFmtId="0" fontId="5" fillId="0" borderId="27" xfId="2" applyFont="1" applyFill="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8" xfId="1" applyNumberFormat="1" applyFont="1" applyFill="1" applyBorder="1" applyAlignment="1" applyProtection="1">
      <alignment horizontal="left" indent="1"/>
      <protection locked="0"/>
    </xf>
    <xf numFmtId="49" fontId="11" fillId="3" borderId="49" xfId="1" applyNumberFormat="1" applyFont="1" applyFill="1" applyBorder="1" applyAlignment="1" applyProtection="1">
      <alignment horizontal="left" indent="1"/>
      <protection locked="0"/>
    </xf>
    <xf numFmtId="4" fontId="22" fillId="2" borderId="22" xfId="2" applyNumberFormat="1" applyFont="1" applyFill="1" applyBorder="1" applyAlignment="1" applyProtection="1">
      <alignment horizontal="right" vertical="center"/>
    </xf>
    <xf numFmtId="0" fontId="3" fillId="2" borderId="0" xfId="0" applyFont="1" applyFill="1" applyProtection="1">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Border="1" applyProtection="1">
      <protection locked="0"/>
    </xf>
    <xf numFmtId="0" fontId="14" fillId="2" borderId="0"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0" fontId="17" fillId="5" borderId="1" xfId="0" applyFont="1" applyFill="1" applyBorder="1" applyAlignment="1" applyProtection="1">
      <alignment horizontal="center" vertical="center"/>
      <protection locked="0"/>
    </xf>
    <xf numFmtId="0" fontId="15" fillId="5" borderId="1" xfId="0" applyFont="1" applyFill="1" applyBorder="1" applyProtection="1">
      <protection locked="0"/>
    </xf>
    <xf numFmtId="0" fontId="8" fillId="5" borderId="1" xfId="0" applyFont="1" applyFill="1" applyBorder="1" applyProtection="1">
      <protection locked="0"/>
    </xf>
    <xf numFmtId="0" fontId="5" fillId="2" borderId="0" xfId="0" applyFont="1" applyFill="1" applyBorder="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Border="1" applyAlignment="1" applyProtection="1">
      <alignment horizontal="center" vertical="center"/>
      <protection locked="0"/>
    </xf>
    <xf numFmtId="0" fontId="18" fillId="9" borderId="0" xfId="0" applyFont="1" applyFill="1" applyBorder="1" applyProtection="1">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7" xfId="0" applyFont="1" applyFill="1" applyBorder="1" applyAlignment="1" applyProtection="1">
      <alignment horizontal="center" vertical="center"/>
      <protection locked="0"/>
    </xf>
    <xf numFmtId="0" fontId="9" fillId="2" borderId="37" xfId="0" applyFont="1" applyFill="1" applyBorder="1" applyAlignment="1" applyProtection="1">
      <alignment horizontal="center" vertical="center"/>
      <protection locked="0"/>
    </xf>
    <xf numFmtId="0" fontId="10" fillId="2" borderId="0" xfId="0" applyFont="1" applyFill="1" applyBorder="1" applyProtection="1">
      <protection locked="0"/>
    </xf>
    <xf numFmtId="14" fontId="5" fillId="3" borderId="37"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7"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0" fontId="10" fillId="2" borderId="41" xfId="0" applyFont="1" applyFill="1" applyBorder="1" applyAlignment="1" applyProtection="1">
      <alignment vertical="center" wrapText="1"/>
      <protection locked="0"/>
    </xf>
    <xf numFmtId="3" fontId="3" fillId="3" borderId="45" xfId="0" applyNumberFormat="1" applyFont="1" applyFill="1" applyBorder="1" applyAlignment="1" applyProtection="1">
      <alignment vertical="center"/>
      <protection locked="0"/>
    </xf>
    <xf numFmtId="3" fontId="3" fillId="3" borderId="46" xfId="0" applyNumberFormat="1" applyFont="1" applyFill="1" applyBorder="1" applyAlignment="1" applyProtection="1">
      <alignment vertical="center"/>
      <protection locked="0"/>
    </xf>
    <xf numFmtId="0" fontId="9" fillId="2" borderId="41"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5" xfId="0" applyNumberFormat="1" applyFont="1" applyFill="1" applyBorder="1" applyAlignment="1" applyProtection="1">
      <alignment vertical="center"/>
      <protection locked="0"/>
    </xf>
    <xf numFmtId="3" fontId="3" fillId="2" borderId="46"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5" fillId="2" borderId="0" xfId="0" applyFont="1" applyFill="1" applyProtection="1">
      <protection locked="0"/>
    </xf>
    <xf numFmtId="0" fontId="9" fillId="2" borderId="42"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3" fontId="3" fillId="3" borderId="45" xfId="0" applyNumberFormat="1" applyFont="1" applyFill="1" applyBorder="1" applyProtection="1">
      <protection locked="0"/>
    </xf>
    <xf numFmtId="3" fontId="3" fillId="3" borderId="46" xfId="0" applyNumberFormat="1" applyFont="1" applyFill="1" applyBorder="1" applyProtection="1">
      <protection locked="0"/>
    </xf>
    <xf numFmtId="0" fontId="18" fillId="9" borderId="0" xfId="0" applyFont="1" applyFill="1" applyAlignment="1" applyProtection="1">
      <alignment horizontal="center" vertical="center"/>
      <protection locked="0"/>
    </xf>
    <xf numFmtId="0" fontId="5" fillId="2" borderId="0" xfId="0" applyFont="1" applyFill="1" applyBorder="1" applyAlignment="1" applyProtection="1">
      <alignment horizontal="center" vertical="center" wrapText="1"/>
      <protection locked="0"/>
    </xf>
    <xf numFmtId="0" fontId="3" fillId="2" borderId="0"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9" xfId="0" applyNumberFormat="1" applyFont="1" applyFill="1" applyBorder="1" applyAlignment="1" applyProtection="1">
      <alignment horizontal="center" vertical="center"/>
      <protection locked="0"/>
    </xf>
    <xf numFmtId="3" fontId="3" fillId="3" borderId="39" xfId="0" applyNumberFormat="1" applyFont="1" applyFill="1" applyBorder="1" applyAlignment="1" applyProtection="1">
      <alignment horizontal="center" vertical="center"/>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3" fontId="3" fillId="3" borderId="51"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7" xfId="0" applyFont="1" applyFill="1" applyBorder="1" applyAlignment="1" applyProtection="1">
      <alignment vertical="center" wrapText="1"/>
      <protection locked="0"/>
    </xf>
    <xf numFmtId="0" fontId="3" fillId="2" borderId="37"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2" borderId="0" xfId="0" applyNumberFormat="1" applyFont="1" applyFill="1" applyBorder="1" applyAlignment="1" applyProtection="1">
      <alignment vertical="center"/>
      <protection locked="0"/>
    </xf>
    <xf numFmtId="0" fontId="3" fillId="2" borderId="37"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protection locked="0"/>
    </xf>
    <xf numFmtId="0" fontId="3" fillId="2" borderId="0" xfId="0" applyFont="1" applyFill="1" applyBorder="1" applyAlignment="1" applyProtection="1">
      <alignment horizontal="center" vertical="center" wrapText="1"/>
      <protection locked="0"/>
    </xf>
    <xf numFmtId="0" fontId="3" fillId="3" borderId="39" xfId="0"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3" fontId="3" fillId="2" borderId="0" xfId="0" applyNumberFormat="1" applyFont="1" applyFill="1" applyBorder="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8" fillId="5" borderId="1" xfId="0" applyFont="1" applyFill="1" applyBorder="1" applyAlignment="1" applyProtection="1">
      <alignment horizontal="center" vertical="center"/>
    </xf>
    <xf numFmtId="14" fontId="8" fillId="5" borderId="1" xfId="0" applyNumberFormat="1" applyFont="1" applyFill="1" applyBorder="1" applyAlignment="1" applyProtection="1">
      <alignment horizontal="center" vertical="center"/>
    </xf>
    <xf numFmtId="1" fontId="8" fillId="5" borderId="1" xfId="0" applyNumberFormat="1" applyFont="1" applyFill="1" applyBorder="1" applyAlignment="1" applyProtection="1">
      <alignment horizontal="center" vertical="center"/>
    </xf>
    <xf numFmtId="0" fontId="16" fillId="5" borderId="1" xfId="0" applyFont="1" applyFill="1" applyBorder="1" applyAlignment="1" applyProtection="1">
      <alignment horizontal="center" vertical="center"/>
    </xf>
    <xf numFmtId="1" fontId="16" fillId="5" borderId="1" xfId="0" applyNumberFormat="1" applyFont="1" applyFill="1" applyBorder="1" applyAlignment="1" applyProtection="1">
      <alignment horizontal="center" vertical="center"/>
    </xf>
    <xf numFmtId="164" fontId="5" fillId="0" borderId="37" xfId="0" applyNumberFormat="1" applyFont="1" applyFill="1" applyBorder="1" applyAlignment="1" applyProtection="1">
      <alignment horizontal="center" vertical="center"/>
    </xf>
    <xf numFmtId="10" fontId="5" fillId="2" borderId="37" xfId="0" applyNumberFormat="1" applyFont="1" applyFill="1" applyBorder="1" applyAlignment="1" applyProtection="1">
      <alignment horizontal="center" vertical="center"/>
    </xf>
    <xf numFmtId="3" fontId="5" fillId="2" borderId="45" xfId="0" applyNumberFormat="1" applyFont="1" applyFill="1" applyBorder="1" applyAlignment="1" applyProtection="1">
      <alignment vertical="center"/>
    </xf>
    <xf numFmtId="3" fontId="5" fillId="2" borderId="46" xfId="0" applyNumberFormat="1" applyFont="1" applyFill="1" applyBorder="1" applyAlignment="1" applyProtection="1">
      <alignment vertical="center"/>
    </xf>
    <xf numFmtId="3" fontId="3" fillId="2" borderId="45" xfId="0" applyNumberFormat="1" applyFont="1" applyFill="1" applyBorder="1" applyAlignment="1" applyProtection="1">
      <alignment vertical="center"/>
    </xf>
    <xf numFmtId="3" fontId="3" fillId="2" borderId="46" xfId="0" applyNumberFormat="1" applyFont="1" applyFill="1" applyBorder="1" applyAlignment="1" applyProtection="1">
      <alignment vertical="center"/>
    </xf>
    <xf numFmtId="3" fontId="5" fillId="2" borderId="47" xfId="0" applyNumberFormat="1" applyFont="1" applyFill="1" applyBorder="1" applyAlignment="1" applyProtection="1">
      <alignment vertical="center"/>
    </xf>
    <xf numFmtId="3" fontId="5" fillId="2" borderId="48" xfId="0" applyNumberFormat="1" applyFont="1" applyFill="1" applyBorder="1" applyAlignment="1" applyProtection="1">
      <alignment vertical="center"/>
    </xf>
    <xf numFmtId="0" fontId="3" fillId="2" borderId="0" xfId="0" applyFont="1" applyFill="1" applyProtection="1"/>
    <xf numFmtId="0" fontId="5" fillId="2" borderId="1" xfId="0" applyFont="1" applyFill="1" applyBorder="1" applyAlignment="1" applyProtection="1">
      <alignment horizontal="center"/>
    </xf>
    <xf numFmtId="3" fontId="5" fillId="2" borderId="47" xfId="0" applyNumberFormat="1" applyFont="1" applyFill="1" applyBorder="1" applyProtection="1"/>
    <xf numFmtId="4" fontId="3" fillId="2" borderId="37" xfId="0" applyNumberFormat="1" applyFont="1" applyFill="1" applyBorder="1" applyAlignment="1" applyProtection="1">
      <alignment horizontal="center" vertical="center"/>
    </xf>
    <xf numFmtId="3" fontId="3" fillId="2" borderId="50" xfId="0" applyNumberFormat="1" applyFont="1" applyFill="1" applyBorder="1" applyAlignment="1" applyProtection="1">
      <alignment horizontal="center" vertical="center"/>
    </xf>
    <xf numFmtId="3" fontId="3" fillId="2" borderId="37" xfId="0" applyNumberFormat="1" applyFont="1" applyFill="1" applyBorder="1" applyAlignment="1" applyProtection="1">
      <alignment horizontal="center" vertical="center"/>
    </xf>
    <xf numFmtId="4" fontId="3" fillId="2" borderId="51" xfId="0" applyNumberFormat="1" applyFont="1" applyFill="1" applyBorder="1" applyAlignment="1" applyProtection="1">
      <alignment horizontal="center" vertical="center"/>
    </xf>
    <xf numFmtId="3" fontId="3" fillId="2" borderId="51" xfId="0" applyNumberFormat="1" applyFont="1" applyFill="1" applyBorder="1" applyAlignment="1" applyProtection="1">
      <alignment horizontal="center" vertical="center"/>
    </xf>
    <xf numFmtId="3" fontId="5" fillId="2" borderId="2" xfId="0" applyNumberFormat="1" applyFont="1" applyFill="1" applyBorder="1" applyAlignment="1" applyProtection="1">
      <alignment horizontal="center" vertical="center"/>
    </xf>
    <xf numFmtId="3" fontId="5" fillId="2" borderId="1" xfId="0" applyNumberFormat="1" applyFont="1" applyFill="1" applyBorder="1" applyAlignment="1" applyProtection="1">
      <alignment horizontal="center" vertical="center"/>
    </xf>
    <xf numFmtId="3" fontId="5" fillId="2" borderId="1" xfId="0" applyNumberFormat="1" applyFont="1" applyFill="1" applyBorder="1" applyAlignment="1" applyProtection="1">
      <alignment vertical="center"/>
    </xf>
    <xf numFmtId="3" fontId="3" fillId="2" borderId="37" xfId="0" applyNumberFormat="1" applyFont="1" applyFill="1" applyBorder="1" applyAlignment="1" applyProtection="1">
      <alignment vertical="center"/>
    </xf>
    <xf numFmtId="3" fontId="3" fillId="2" borderId="0" xfId="0" applyNumberFormat="1" applyFont="1" applyFill="1" applyBorder="1" applyAlignment="1" applyProtection="1">
      <alignment vertical="center"/>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horizontal="lef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49" fontId="6" fillId="2" borderId="21" xfId="2" applyNumberFormat="1" applyFont="1" applyFill="1" applyBorder="1" applyAlignment="1" applyProtection="1">
      <alignment horizontal="right" vertical="center"/>
      <protection locked="0"/>
    </xf>
    <xf numFmtId="0" fontId="22" fillId="2" borderId="22" xfId="2" applyFont="1" applyFill="1" applyBorder="1" applyAlignment="1" applyProtection="1">
      <alignment horizontal="center"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8"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4" fontId="3" fillId="2" borderId="18" xfId="0" applyNumberFormat="1" applyFont="1" applyFill="1" applyBorder="1" applyAlignment="1" applyProtection="1">
      <alignment vertical="center"/>
      <protection locked="0"/>
    </xf>
    <xf numFmtId="4" fontId="3" fillId="2" borderId="1" xfId="0" applyNumberFormat="1" applyFont="1" applyFill="1" applyBorder="1" applyAlignment="1" applyProtection="1">
      <alignment vertical="center"/>
      <protection locked="0"/>
    </xf>
    <xf numFmtId="49" fontId="6" fillId="2" borderId="0" xfId="2" applyNumberFormat="1" applyFont="1" applyFill="1" applyBorder="1" applyAlignment="1" applyProtection="1">
      <alignment horizontal="right" vertical="center"/>
      <protection locked="0"/>
    </xf>
    <xf numFmtId="0" fontId="22" fillId="2" borderId="0" xfId="2" applyFont="1" applyFill="1" applyBorder="1" applyAlignment="1" applyProtection="1">
      <alignment horizontal="center" vertical="center" wrapText="1"/>
      <protection locked="0"/>
    </xf>
    <xf numFmtId="4" fontId="22" fillId="2" borderId="0" xfId="2" applyNumberFormat="1" applyFont="1" applyFill="1" applyBorder="1" applyAlignment="1" applyProtection="1">
      <alignment horizontal="right" vertical="center"/>
      <protection locked="0"/>
    </xf>
    <xf numFmtId="4" fontId="19" fillId="2" borderId="0" xfId="0" applyNumberFormat="1" applyFont="1" applyFill="1" applyBorder="1" applyAlignment="1" applyProtection="1">
      <alignment horizontal="center" vertical="center"/>
      <protection locked="0"/>
    </xf>
    <xf numFmtId="49" fontId="4" fillId="2" borderId="0" xfId="2" applyNumberFormat="1" applyFont="1" applyFill="1" applyBorder="1" applyAlignment="1" applyProtection="1">
      <alignment horizontal="right" vertical="center"/>
      <protection locked="0"/>
    </xf>
    <xf numFmtId="0" fontId="4" fillId="2" borderId="0" xfId="2" applyFont="1" applyFill="1" applyBorder="1" applyAlignment="1" applyProtection="1">
      <alignment horizontal="right" vertical="center" wrapText="1"/>
      <protection locked="0"/>
    </xf>
    <xf numFmtId="4" fontId="5" fillId="2" borderId="0" xfId="0" applyNumberFormat="1" applyFont="1" applyFill="1" applyBorder="1" applyAlignment="1" applyProtection="1">
      <alignment vertical="center"/>
      <protection locked="0"/>
    </xf>
    <xf numFmtId="0" fontId="3" fillId="2" borderId="0" xfId="0" applyFont="1" applyFill="1" applyAlignment="1" applyProtection="1">
      <alignment vertical="center"/>
      <protection locked="0"/>
    </xf>
    <xf numFmtId="0" fontId="5" fillId="0" borderId="26" xfId="2" applyFont="1" applyFill="1" applyBorder="1" applyAlignment="1" applyProtection="1">
      <alignment vertical="center" wrapText="1"/>
      <protection locked="0"/>
    </xf>
    <xf numFmtId="0" fontId="5" fillId="0" borderId="14" xfId="2" applyFont="1" applyFill="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8" xfId="2" applyFont="1" applyFill="1" applyBorder="1" applyAlignment="1" applyProtection="1">
      <alignment horizontal="center" vertical="center" wrapText="1"/>
      <protection locked="0"/>
    </xf>
    <xf numFmtId="0" fontId="5" fillId="0" borderId="1" xfId="2" applyFont="1" applyFill="1" applyBorder="1" applyAlignment="1" applyProtection="1">
      <alignment vertical="center" wrapText="1"/>
      <protection locked="0"/>
    </xf>
    <xf numFmtId="0" fontId="3" fillId="0" borderId="1" xfId="2" applyFont="1" applyFill="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8" xfId="2" applyFont="1" applyFill="1" applyBorder="1" applyAlignment="1" applyProtection="1">
      <alignment horizontal="center" vertical="center" wrapText="1"/>
      <protection locked="0"/>
    </xf>
    <xf numFmtId="0" fontId="5" fillId="0" borderId="20" xfId="2" applyFont="1" applyFill="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0" fontId="5" fillId="2" borderId="24"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4" fontId="5" fillId="2" borderId="18" xfId="0" applyNumberFormat="1" applyFont="1" applyFill="1" applyBorder="1" applyAlignment="1" applyProtection="1">
      <alignment vertical="center"/>
    </xf>
    <xf numFmtId="4" fontId="5" fillId="2" borderId="1" xfId="0" applyNumberFormat="1" applyFont="1" applyFill="1" applyBorder="1" applyAlignment="1" applyProtection="1">
      <alignment vertical="center"/>
    </xf>
    <xf numFmtId="0" fontId="5" fillId="2" borderId="19" xfId="0" applyFont="1" applyFill="1" applyBorder="1" applyAlignment="1" applyProtection="1">
      <alignment horizontal="center" vertical="center"/>
    </xf>
    <xf numFmtId="4" fontId="19" fillId="2" borderId="28" xfId="0" applyNumberFormat="1" applyFont="1" applyFill="1" applyBorder="1" applyAlignment="1" applyProtection="1">
      <alignment horizontal="center" vertical="center"/>
    </xf>
    <xf numFmtId="4" fontId="19" fillId="2" borderId="20" xfId="0" applyNumberFormat="1"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9" fontId="14" fillId="2" borderId="37" xfId="1"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17" fillId="5" borderId="30" xfId="0" applyFont="1" applyFill="1" applyBorder="1" applyAlignment="1" applyProtection="1">
      <alignment vertical="center"/>
      <protection locked="0"/>
    </xf>
    <xf numFmtId="0" fontId="17" fillId="5" borderId="31" xfId="0" applyFont="1" applyFill="1" applyBorder="1" applyAlignment="1" applyProtection="1">
      <alignment vertical="center"/>
      <protection locked="0"/>
    </xf>
    <xf numFmtId="0" fontId="17" fillId="5" borderId="32" xfId="0" applyFont="1" applyFill="1" applyBorder="1" applyAlignment="1" applyProtection="1">
      <alignment vertical="center"/>
      <protection locked="0"/>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7" xfId="0" applyFont="1" applyFill="1" applyBorder="1" applyAlignment="1" applyProtection="1">
      <alignment horizontal="center" vertical="center"/>
      <protection locked="0"/>
    </xf>
    <xf numFmtId="0" fontId="3" fillId="2" borderId="57" xfId="0" applyFont="1" applyFill="1" applyBorder="1" applyAlignment="1" applyProtection="1">
      <alignment horizontal="center" vertical="center"/>
      <protection locked="0"/>
    </xf>
    <xf numFmtId="3" fontId="3" fillId="2" borderId="57" xfId="0" applyNumberFormat="1" applyFont="1" applyFill="1" applyBorder="1" applyAlignment="1" applyProtection="1">
      <alignment vertical="center"/>
      <protection locked="0"/>
    </xf>
    <xf numFmtId="0" fontId="3" fillId="2" borderId="56" xfId="0" applyFont="1" applyFill="1" applyBorder="1" applyAlignment="1" applyProtection="1">
      <alignment horizontal="center" vertical="center"/>
      <protection locked="0"/>
    </xf>
    <xf numFmtId="3" fontId="3" fillId="2" borderId="56" xfId="0" applyNumberFormat="1" applyFont="1" applyFill="1" applyBorder="1" applyAlignment="1" applyProtection="1">
      <alignment vertical="center"/>
      <protection locked="0"/>
    </xf>
    <xf numFmtId="0" fontId="10" fillId="2" borderId="31" xfId="0" applyFont="1" applyFill="1" applyBorder="1" applyAlignment="1" applyProtection="1">
      <alignment vertical="center" wrapText="1"/>
      <protection locked="0"/>
    </xf>
    <xf numFmtId="0" fontId="5"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5" fillId="2" borderId="0" xfId="0" applyFont="1" applyFill="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3" fillId="6" borderId="0" xfId="0" applyFont="1" applyFill="1" applyBorder="1" applyProtection="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3" fontId="3" fillId="2" borderId="0" xfId="0" applyNumberFormat="1" applyFont="1" applyFill="1" applyBorder="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7" xfId="0" applyNumberFormat="1" applyFont="1" applyFill="1" applyBorder="1" applyProtection="1">
      <protection locked="0"/>
    </xf>
    <xf numFmtId="0" fontId="22" fillId="2" borderId="0" xfId="0" applyFont="1" applyFill="1" applyBorder="1" applyAlignment="1" applyProtection="1">
      <alignment horizontal="center" vertical="center" wrapText="1"/>
      <protection locked="0"/>
    </xf>
    <xf numFmtId="0" fontId="3" fillId="2" borderId="0" xfId="0" applyFont="1" applyFill="1" applyBorder="1" applyProtection="1"/>
    <xf numFmtId="0" fontId="14" fillId="2" borderId="0" xfId="0" applyFont="1" applyFill="1" applyBorder="1" applyAlignment="1" applyProtection="1">
      <alignment horizontal="center" vertical="center"/>
    </xf>
    <xf numFmtId="3" fontId="5" fillId="2" borderId="37" xfId="0" applyNumberFormat="1" applyFont="1" applyFill="1" applyBorder="1" applyAlignment="1" applyProtection="1">
      <alignment vertical="center"/>
    </xf>
    <xf numFmtId="3" fontId="3" fillId="2" borderId="1" xfId="0" applyNumberFormat="1" applyFont="1" applyFill="1" applyBorder="1" applyAlignment="1" applyProtection="1">
      <alignment horizontal="center" vertical="center"/>
    </xf>
    <xf numFmtId="3" fontId="3" fillId="2" borderId="37" xfId="0" applyNumberFormat="1" applyFont="1" applyFill="1" applyBorder="1" applyProtection="1"/>
    <xf numFmtId="3" fontId="3" fillId="2" borderId="31" xfId="0" applyNumberFormat="1" applyFont="1" applyFill="1" applyBorder="1" applyAlignment="1" applyProtection="1">
      <alignment horizontal="center" vertical="center"/>
    </xf>
    <xf numFmtId="3" fontId="3" fillId="2" borderId="54" xfId="0" applyNumberFormat="1" applyFont="1" applyFill="1" applyBorder="1" applyProtection="1"/>
    <xf numFmtId="0" fontId="5" fillId="2" borderId="1" xfId="0" applyFont="1" applyFill="1" applyBorder="1" applyAlignment="1" applyProtection="1">
      <alignment horizontal="center" vertical="center"/>
    </xf>
    <xf numFmtId="0" fontId="5" fillId="2" borderId="0" xfId="0" applyFont="1" applyFill="1" applyProtection="1"/>
    <xf numFmtId="3" fontId="5" fillId="2" borderId="37" xfId="0" applyNumberFormat="1" applyFont="1" applyFill="1" applyBorder="1" applyProtection="1"/>
    <xf numFmtId="3" fontId="19" fillId="2" borderId="3" xfId="0" applyNumberFormat="1" applyFont="1" applyFill="1" applyBorder="1" applyAlignment="1" applyProtection="1">
      <alignment horizontal="center" vertical="center"/>
    </xf>
    <xf numFmtId="165" fontId="19" fillId="2" borderId="23" xfId="0" applyNumberFormat="1"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0" fontId="6" fillId="2" borderId="0" xfId="0" applyFont="1" applyFill="1" applyProtection="1"/>
    <xf numFmtId="0" fontId="6" fillId="2" borderId="0" xfId="0" applyFont="1" applyFill="1" applyAlignment="1" applyProtection="1">
      <alignment horizontal="center" vertical="center"/>
    </xf>
    <xf numFmtId="3" fontId="3" fillId="0" borderId="37" xfId="0" applyNumberFormat="1" applyFont="1" applyFill="1" applyBorder="1" applyProtection="1"/>
    <xf numFmtId="0" fontId="3" fillId="6" borderId="0" xfId="0" applyFont="1" applyFill="1" applyProtection="1"/>
    <xf numFmtId="0" fontId="3" fillId="6" borderId="0" xfId="0" applyFont="1" applyFill="1" applyAlignment="1" applyProtection="1">
      <alignment vertical="center" wrapText="1"/>
    </xf>
    <xf numFmtId="0" fontId="3" fillId="2" borderId="0" xfId="0" applyFont="1" applyFill="1" applyAlignment="1" applyProtection="1">
      <alignment vertical="center" wrapText="1"/>
    </xf>
    <xf numFmtId="0" fontId="5" fillId="2" borderId="0" xfId="0" applyFont="1" applyFill="1" applyBorder="1" applyProtection="1"/>
    <xf numFmtId="0" fontId="5" fillId="2" borderId="1" xfId="0" applyFont="1" applyFill="1" applyBorder="1" applyAlignment="1" applyProtection="1">
      <alignment horizontal="center" vertical="center" wrapText="1"/>
    </xf>
    <xf numFmtId="0" fontId="5" fillId="2" borderId="0" xfId="0" applyFont="1" applyFill="1" applyBorder="1" applyAlignment="1" applyProtection="1">
      <alignment horizontal="center" vertical="center" wrapText="1"/>
    </xf>
    <xf numFmtId="0" fontId="5" fillId="6" borderId="0" xfId="0" applyFont="1" applyFill="1" applyAlignment="1" applyProtection="1">
      <alignment horizontal="center" vertical="center" wrapText="1"/>
    </xf>
    <xf numFmtId="0" fontId="3"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165" fontId="5" fillId="2" borderId="1" xfId="1" applyNumberFormat="1" applyFont="1" applyFill="1" applyBorder="1" applyAlignment="1" applyProtection="1">
      <alignment horizontal="center" vertical="center"/>
    </xf>
    <xf numFmtId="0" fontId="0" fillId="2" borderId="0" xfId="0" applyFill="1" applyProtection="1"/>
    <xf numFmtId="0" fontId="0" fillId="6" borderId="0" xfId="0" applyFill="1" applyProtection="1"/>
    <xf numFmtId="0" fontId="3" fillId="2" borderId="0" xfId="0" applyFont="1" applyFill="1" applyAlignment="1" applyProtection="1">
      <alignment horizontal="left" vertical="top" wrapText="1"/>
    </xf>
    <xf numFmtId="0" fontId="3" fillId="2" borderId="0" xfId="0" applyFont="1" applyFill="1" applyAlignment="1" applyProtection="1">
      <alignment vertical="top" wrapText="1"/>
    </xf>
    <xf numFmtId="0" fontId="2" fillId="9" borderId="64" xfId="0" applyFont="1" applyFill="1" applyBorder="1" applyAlignment="1" applyProtection="1">
      <alignment vertical="top" wrapText="1"/>
    </xf>
    <xf numFmtId="0" fontId="2" fillId="2" borderId="65" xfId="0" applyFont="1" applyFill="1" applyBorder="1" applyAlignment="1" applyProtection="1">
      <alignment vertical="top" wrapText="1"/>
    </xf>
    <xf numFmtId="0" fontId="2" fillId="2" borderId="0" xfId="0" applyFont="1" applyFill="1" applyBorder="1" applyAlignment="1" applyProtection="1">
      <alignment horizontal="left" vertical="top" wrapText="1"/>
    </xf>
    <xf numFmtId="0" fontId="2" fillId="2" borderId="63" xfId="0" applyFont="1" applyFill="1" applyBorder="1" applyAlignment="1" applyProtection="1">
      <alignment horizontal="left" vertical="top" wrapText="1"/>
    </xf>
    <xf numFmtId="0" fontId="10" fillId="2" borderId="65" xfId="0" applyFont="1" applyFill="1" applyBorder="1" applyAlignment="1" applyProtection="1">
      <alignment vertical="top" wrapText="1"/>
    </xf>
    <xf numFmtId="3" fontId="10" fillId="2" borderId="63" xfId="0" applyNumberFormat="1" applyFont="1" applyFill="1" applyBorder="1" applyAlignment="1" applyProtection="1">
      <alignment horizontal="right" vertical="center" wrapText="1"/>
    </xf>
    <xf numFmtId="3" fontId="2" fillId="2" borderId="63" xfId="0" applyNumberFormat="1" applyFont="1" applyFill="1" applyBorder="1" applyAlignment="1" applyProtection="1">
      <alignment horizontal="right" vertical="center" wrapText="1"/>
    </xf>
    <xf numFmtId="4" fontId="2" fillId="2" borderId="0" xfId="0" applyNumberFormat="1" applyFont="1" applyFill="1" applyBorder="1" applyAlignment="1" applyProtection="1">
      <alignment horizontal="left" vertical="top" wrapText="1"/>
    </xf>
    <xf numFmtId="4" fontId="2" fillId="2" borderId="63" xfId="0" applyNumberFormat="1" applyFont="1" applyFill="1" applyBorder="1" applyAlignment="1" applyProtection="1">
      <alignment horizontal="right" vertical="center" wrapText="1"/>
    </xf>
    <xf numFmtId="0" fontId="2" fillId="2" borderId="36"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2" fillId="2" borderId="0" xfId="0" applyFont="1" applyFill="1" applyBorder="1" applyAlignment="1" applyProtection="1">
      <alignment horizontal="center" vertical="top" wrapText="1"/>
    </xf>
    <xf numFmtId="0" fontId="2" fillId="2" borderId="63" xfId="0" applyFont="1" applyFill="1" applyBorder="1" applyAlignment="1" applyProtection="1">
      <alignment horizontal="center" vertical="top" wrapText="1"/>
    </xf>
    <xf numFmtId="4" fontId="2" fillId="2" borderId="0" xfId="0" applyNumberFormat="1" applyFont="1" applyFill="1" applyBorder="1" applyAlignment="1" applyProtection="1">
      <alignment horizontal="left" vertical="center"/>
    </xf>
    <xf numFmtId="4" fontId="2" fillId="2" borderId="63" xfId="0" applyNumberFormat="1" applyFont="1" applyFill="1" applyBorder="1" applyAlignment="1" applyProtection="1">
      <alignment horizontal="center" vertical="center" wrapText="1"/>
    </xf>
    <xf numFmtId="0" fontId="3" fillId="2" borderId="65" xfId="0" applyFont="1" applyFill="1" applyBorder="1" applyAlignment="1" applyProtection="1">
      <alignment vertical="top" wrapText="1"/>
    </xf>
    <xf numFmtId="0" fontId="2" fillId="2" borderId="35" xfId="0" applyFont="1" applyFill="1" applyBorder="1" applyAlignment="1" applyProtection="1">
      <alignment horizontal="center" vertical="center" wrapText="1"/>
    </xf>
    <xf numFmtId="0" fontId="3" fillId="2" borderId="33" xfId="0" applyFont="1" applyFill="1" applyBorder="1" applyAlignment="1" applyProtection="1">
      <alignment vertical="top" wrapText="1"/>
    </xf>
    <xf numFmtId="0" fontId="3" fillId="2" borderId="69" xfId="0" applyFont="1" applyFill="1" applyBorder="1" applyAlignment="1" applyProtection="1">
      <alignment vertical="top" wrapText="1"/>
    </xf>
    <xf numFmtId="0" fontId="2" fillId="9" borderId="30" xfId="0" applyFont="1" applyFill="1" applyBorder="1" applyAlignment="1" applyProtection="1">
      <alignment vertical="top" wrapText="1"/>
    </xf>
    <xf numFmtId="0" fontId="2" fillId="2" borderId="64" xfId="0" applyFont="1" applyFill="1" applyBorder="1" applyAlignment="1" applyProtection="1">
      <alignment vertical="top" wrapText="1"/>
    </xf>
    <xf numFmtId="0" fontId="2" fillId="2" borderId="58" xfId="0" applyFont="1" applyFill="1" applyBorder="1" applyAlignment="1" applyProtection="1">
      <alignment horizontal="left" vertical="top" wrapText="1"/>
    </xf>
    <xf numFmtId="0" fontId="2" fillId="2" borderId="70" xfId="0" applyFont="1" applyFill="1" applyBorder="1" applyAlignment="1" applyProtection="1">
      <alignment horizontal="left" vertical="top" wrapText="1"/>
    </xf>
    <xf numFmtId="0" fontId="3" fillId="2" borderId="0" xfId="0" applyFont="1" applyFill="1" applyAlignment="1" applyProtection="1">
      <alignment horizontal="right" vertical="center"/>
      <protection locked="0"/>
    </xf>
    <xf numFmtId="0" fontId="3" fillId="11" borderId="0" xfId="0" applyFont="1" applyFill="1" applyProtection="1">
      <protection locked="0"/>
    </xf>
    <xf numFmtId="0" fontId="3" fillId="6" borderId="0" xfId="0" applyFont="1" applyFill="1" applyAlignment="1" applyProtection="1">
      <alignment horizontal="right" vertical="center"/>
      <protection locked="0"/>
    </xf>
    <xf numFmtId="0" fontId="3" fillId="2" borderId="0" xfId="0" applyFont="1" applyFill="1" applyAlignment="1" applyProtection="1">
      <alignment horizontal="right" vertical="center"/>
    </xf>
    <xf numFmtId="0" fontId="3" fillId="2" borderId="5" xfId="0" applyFont="1" applyFill="1" applyBorder="1" applyProtection="1"/>
    <xf numFmtId="0" fontId="3" fillId="2" borderId="6" xfId="0" applyFont="1" applyFill="1" applyBorder="1" applyProtection="1"/>
    <xf numFmtId="0" fontId="3" fillId="2" borderId="8" xfId="0" applyFont="1" applyFill="1" applyBorder="1" applyProtection="1"/>
    <xf numFmtId="0" fontId="3" fillId="2" borderId="10" xfId="0" applyFont="1" applyFill="1" applyBorder="1" applyProtection="1"/>
    <xf numFmtId="0" fontId="3" fillId="2" borderId="11" xfId="0" applyFont="1" applyFill="1" applyBorder="1" applyProtection="1"/>
    <xf numFmtId="0" fontId="3" fillId="2" borderId="0" xfId="0" applyFont="1" applyFill="1" applyAlignment="1" applyProtection="1">
      <alignment vertical="center"/>
    </xf>
    <xf numFmtId="0" fontId="3" fillId="2" borderId="0" xfId="0" quotePrefix="1" applyFont="1" applyFill="1" applyProtection="1"/>
    <xf numFmtId="10" fontId="5" fillId="10" borderId="1" xfId="0" applyNumberFormat="1" applyFont="1" applyFill="1" applyBorder="1" applyAlignment="1" applyProtection="1">
      <alignment horizontal="center" vertical="center"/>
    </xf>
    <xf numFmtId="0" fontId="14" fillId="2" borderId="0" xfId="0" applyFont="1" applyFill="1" applyProtection="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4" fontId="3" fillId="3" borderId="32" xfId="0" applyNumberFormat="1" applyFont="1" applyFill="1" applyBorder="1" applyAlignment="1" applyProtection="1">
      <alignment vertical="center"/>
      <protection locked="0"/>
    </xf>
    <xf numFmtId="4" fontId="4" fillId="0" borderId="1" xfId="2" applyNumberFormat="1" applyFont="1" applyFill="1" applyBorder="1" applyAlignment="1" applyProtection="1">
      <alignment horizontal="right" vertical="center"/>
      <protection locked="0"/>
    </xf>
    <xf numFmtId="49" fontId="4" fillId="2" borderId="18" xfId="2" applyNumberFormat="1" applyFont="1" applyFill="1" applyBorder="1" applyAlignment="1" applyProtection="1">
      <alignment horizontal="left" vertical="center"/>
      <protection locked="0"/>
    </xf>
    <xf numFmtId="4" fontId="4" fillId="2" borderId="1" xfId="2" applyNumberFormat="1" applyFont="1" applyFill="1" applyBorder="1" applyAlignment="1" applyProtection="1">
      <alignment horizontal="right" vertical="center"/>
      <protection locked="0"/>
    </xf>
    <xf numFmtId="4" fontId="22" fillId="2" borderId="76" xfId="2" applyNumberFormat="1" applyFont="1" applyFill="1" applyBorder="1" applyAlignment="1" applyProtection="1">
      <alignment horizontal="right" vertical="center"/>
    </xf>
    <xf numFmtId="0" fontId="5" fillId="2" borderId="78" xfId="0" applyFont="1" applyFill="1" applyBorder="1" applyAlignment="1" applyProtection="1">
      <alignment horizontal="center" vertical="center"/>
    </xf>
    <xf numFmtId="0" fontId="5" fillId="2" borderId="77" xfId="0" applyFont="1" applyFill="1" applyBorder="1" applyAlignment="1" applyProtection="1">
      <alignment horizontal="center" vertical="center"/>
    </xf>
    <xf numFmtId="4" fontId="5" fillId="2" borderId="82" xfId="0" applyNumberFormat="1" applyFont="1" applyFill="1" applyBorder="1" applyAlignment="1" applyProtection="1">
      <alignment vertical="center"/>
    </xf>
    <xf numFmtId="4" fontId="5" fillId="2" borderId="32" xfId="0" applyNumberFormat="1" applyFont="1" applyFill="1" applyBorder="1" applyAlignment="1" applyProtection="1">
      <alignment vertical="center"/>
    </xf>
    <xf numFmtId="4" fontId="3" fillId="2" borderId="32" xfId="0" applyNumberFormat="1" applyFont="1" applyFill="1" applyBorder="1" applyAlignment="1" applyProtection="1">
      <alignment vertical="center"/>
      <protection locked="0"/>
    </xf>
    <xf numFmtId="4" fontId="5" fillId="2" borderId="31" xfId="0" applyNumberFormat="1" applyFont="1" applyFill="1" applyBorder="1" applyAlignment="1" applyProtection="1">
      <alignment vertical="center"/>
    </xf>
    <xf numFmtId="0" fontId="13" fillId="2" borderId="26" xfId="0" applyFont="1" applyFill="1" applyBorder="1" applyAlignment="1" applyProtection="1">
      <alignment horizontal="center" vertical="center" wrapText="1"/>
      <protection locked="0"/>
    </xf>
    <xf numFmtId="0" fontId="13" fillId="2" borderId="14" xfId="0" applyFont="1" applyFill="1" applyBorder="1" applyAlignment="1" applyProtection="1">
      <alignment horizontal="center" vertical="center" wrapText="1"/>
      <protection locked="0"/>
    </xf>
    <xf numFmtId="0" fontId="13" fillId="2" borderId="27" xfId="0" applyFont="1" applyFill="1" applyBorder="1" applyAlignment="1" applyProtection="1">
      <alignment horizontal="center" vertical="center" wrapText="1"/>
      <protection locked="0"/>
    </xf>
    <xf numFmtId="4" fontId="5" fillId="2" borderId="20" xfId="0" applyNumberFormat="1" applyFont="1" applyFill="1" applyBorder="1" applyAlignment="1" applyProtection="1">
      <alignment vertical="center"/>
    </xf>
    <xf numFmtId="4" fontId="3" fillId="3" borderId="83" xfId="0" applyNumberFormat="1" applyFont="1" applyFill="1" applyBorder="1" applyAlignment="1" applyProtection="1">
      <alignment vertical="center"/>
      <protection locked="0"/>
    </xf>
    <xf numFmtId="4" fontId="3" fillId="3" borderId="84" xfId="0" applyNumberFormat="1" applyFont="1" applyFill="1" applyBorder="1" applyAlignment="1" applyProtection="1">
      <alignment vertical="center"/>
      <protection locked="0"/>
    </xf>
    <xf numFmtId="4" fontId="3" fillId="3" borderId="20" xfId="0" applyNumberFormat="1" applyFont="1" applyFill="1" applyBorder="1" applyAlignment="1" applyProtection="1">
      <alignment vertical="center"/>
      <protection locked="0"/>
    </xf>
    <xf numFmtId="0" fontId="3" fillId="2" borderId="64" xfId="0" applyFont="1" applyFill="1" applyBorder="1" applyAlignment="1" applyProtection="1">
      <alignment horizontal="left" vertical="center" wrapText="1"/>
    </xf>
    <xf numFmtId="0" fontId="3" fillId="2" borderId="58" xfId="0" applyFont="1" applyFill="1" applyBorder="1" applyAlignment="1" applyProtection="1">
      <alignment horizontal="left" vertical="center" wrapText="1"/>
    </xf>
    <xf numFmtId="0" fontId="3" fillId="2" borderId="70" xfId="0" applyFont="1" applyFill="1" applyBorder="1" applyAlignment="1" applyProtection="1">
      <alignment horizontal="left" vertical="center" wrapText="1"/>
    </xf>
    <xf numFmtId="0" fontId="3" fillId="2" borderId="65" xfId="0" applyFont="1" applyFill="1" applyBorder="1" applyAlignment="1" applyProtection="1">
      <alignment horizontal="left" vertical="center" wrapText="1"/>
    </xf>
    <xf numFmtId="0" fontId="3" fillId="2" borderId="0" xfId="0" applyFont="1" applyFill="1" applyBorder="1" applyAlignment="1" applyProtection="1">
      <alignment horizontal="left" vertical="center" wrapText="1"/>
    </xf>
    <xf numFmtId="0" fontId="3" fillId="2" borderId="63" xfId="0" applyFont="1" applyFill="1" applyBorder="1" applyAlignment="1" applyProtection="1">
      <alignment horizontal="left" vertical="center" wrapText="1"/>
    </xf>
    <xf numFmtId="0" fontId="3" fillId="2" borderId="75" xfId="0" applyFont="1" applyFill="1" applyBorder="1" applyAlignment="1" applyProtection="1">
      <alignment horizontal="left" vertical="center" wrapText="1"/>
    </xf>
    <xf numFmtId="0" fontId="3" fillId="2" borderId="33" xfId="0" applyFont="1" applyFill="1" applyBorder="1" applyAlignment="1" applyProtection="1">
      <alignment horizontal="left" vertical="center" wrapText="1"/>
    </xf>
    <xf numFmtId="0" fontId="3" fillId="2" borderId="69"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wrapText="1"/>
    </xf>
    <xf numFmtId="0" fontId="21" fillId="2" borderId="0" xfId="0" applyFont="1" applyFill="1" applyAlignment="1" applyProtection="1">
      <alignment horizontal="left" vertical="center" wrapText="1"/>
      <protection locked="0"/>
    </xf>
    <xf numFmtId="0" fontId="17" fillId="5" borderId="30" xfId="0" applyFont="1" applyFill="1" applyBorder="1" applyAlignment="1" applyProtection="1">
      <alignment horizontal="center" vertical="center"/>
      <protection locked="0"/>
    </xf>
    <xf numFmtId="0" fontId="17" fillId="5" borderId="31" xfId="0" applyFont="1" applyFill="1" applyBorder="1" applyAlignment="1" applyProtection="1">
      <alignment horizontal="center" vertical="center"/>
      <protection locked="0"/>
    </xf>
    <xf numFmtId="0" fontId="17" fillId="5" borderId="32" xfId="0" applyFont="1" applyFill="1" applyBorder="1" applyAlignment="1" applyProtection="1">
      <alignment horizontal="center" vertical="center"/>
      <protection locked="0"/>
    </xf>
    <xf numFmtId="0" fontId="5" fillId="3" borderId="52" xfId="0" applyFont="1" applyFill="1" applyBorder="1" applyAlignment="1" applyProtection="1">
      <alignment horizontal="center" vertical="center"/>
      <protection locked="0"/>
    </xf>
    <xf numFmtId="0" fontId="5" fillId="3" borderId="54" xfId="0" applyFont="1" applyFill="1" applyBorder="1" applyAlignment="1" applyProtection="1">
      <alignment horizontal="center" vertical="center"/>
      <protection locked="0"/>
    </xf>
    <xf numFmtId="0" fontId="5" fillId="3" borderId="53" xfId="0" applyFont="1" applyFill="1" applyBorder="1" applyAlignment="1" applyProtection="1">
      <alignment horizontal="center" vertical="center"/>
      <protection locked="0"/>
    </xf>
    <xf numFmtId="0" fontId="3" fillId="3" borderId="52" xfId="0" applyFont="1" applyFill="1" applyBorder="1" applyAlignment="1" applyProtection="1">
      <alignment horizontal="center" vertical="center"/>
      <protection locked="0"/>
    </xf>
    <xf numFmtId="0" fontId="3" fillId="3" borderId="54" xfId="0" applyFont="1" applyFill="1" applyBorder="1" applyAlignment="1" applyProtection="1">
      <alignment horizontal="center" vertical="center"/>
      <protection locked="0"/>
    </xf>
    <xf numFmtId="0" fontId="3" fillId="3" borderId="53" xfId="0" applyFont="1" applyFill="1" applyBorder="1" applyAlignment="1" applyProtection="1">
      <alignment horizontal="center" vertical="center"/>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7" borderId="32" xfId="0"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5"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8" fillId="5" borderId="34" xfId="0" applyFont="1" applyFill="1" applyBorder="1" applyAlignment="1" applyProtection="1">
      <alignment horizontal="center" vertical="center"/>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2" fillId="2" borderId="79" xfId="2" applyNumberFormat="1" applyFont="1" applyFill="1" applyBorder="1" applyAlignment="1" applyProtection="1">
      <alignment horizontal="center" vertical="center" wrapText="1"/>
      <protection locked="0"/>
    </xf>
    <xf numFmtId="4" fontId="2" fillId="2" borderId="80" xfId="2" applyNumberFormat="1" applyFont="1" applyFill="1" applyBorder="1" applyAlignment="1" applyProtection="1">
      <alignment horizontal="center" vertical="center" wrapText="1"/>
      <protection locked="0"/>
    </xf>
    <xf numFmtId="4" fontId="2" fillId="2" borderId="81" xfId="2" applyNumberFormat="1" applyFont="1" applyFill="1" applyBorder="1" applyAlignment="1" applyProtection="1">
      <alignment horizontal="center" vertical="center" wrapText="1"/>
      <protection locked="0"/>
    </xf>
    <xf numFmtId="0" fontId="3" fillId="2" borderId="0" xfId="0" applyFont="1" applyFill="1" applyAlignment="1" applyProtection="1">
      <alignment horizontal="left" vertical="top" wrapText="1"/>
    </xf>
    <xf numFmtId="0" fontId="2" fillId="2" borderId="0" xfId="0" applyFont="1" applyFill="1" applyAlignment="1" applyProtection="1">
      <alignment horizontal="left" vertical="top" wrapText="1"/>
    </xf>
    <xf numFmtId="0" fontId="2" fillId="9" borderId="31" xfId="0" applyFont="1" applyFill="1" applyBorder="1" applyAlignment="1" applyProtection="1">
      <alignment horizontal="left" vertical="top" wrapText="1"/>
    </xf>
    <xf numFmtId="0" fontId="2" fillId="9" borderId="32" xfId="0" applyFont="1" applyFill="1" applyBorder="1" applyAlignment="1" applyProtection="1">
      <alignment horizontal="left" vertical="top" wrapText="1"/>
    </xf>
    <xf numFmtId="4" fontId="2" fillId="2" borderId="67" xfId="0" applyNumberFormat="1" applyFont="1" applyFill="1" applyBorder="1" applyAlignment="1" applyProtection="1">
      <alignment horizontal="center" vertical="center" wrapText="1"/>
    </xf>
    <xf numFmtId="4" fontId="2" fillId="2" borderId="71" xfId="0" applyNumberFormat="1" applyFont="1" applyFill="1" applyBorder="1" applyAlignment="1" applyProtection="1">
      <alignment horizontal="center" vertical="center" wrapText="1"/>
    </xf>
    <xf numFmtId="4" fontId="2" fillId="2" borderId="72" xfId="0" applyNumberFormat="1" applyFont="1" applyFill="1" applyBorder="1" applyAlignment="1" applyProtection="1">
      <alignment horizontal="center" vertical="center" wrapText="1"/>
    </xf>
    <xf numFmtId="0" fontId="10" fillId="2" borderId="0" xfId="0" applyFont="1" applyFill="1" applyBorder="1" applyAlignment="1" applyProtection="1">
      <alignment horizontal="left" vertical="top" wrapText="1"/>
    </xf>
    <xf numFmtId="0" fontId="10" fillId="2" borderId="63" xfId="0" applyFont="1" applyFill="1" applyBorder="1" applyAlignment="1" applyProtection="1">
      <alignment horizontal="left" vertical="top" wrapText="1"/>
    </xf>
    <xf numFmtId="4" fontId="10" fillId="2" borderId="0" xfId="0" applyNumberFormat="1" applyFont="1" applyFill="1" applyBorder="1" applyAlignment="1" applyProtection="1">
      <alignment horizontal="left" vertical="top" wrapText="1"/>
    </xf>
    <xf numFmtId="4" fontId="2" fillId="2" borderId="0" xfId="0" applyNumberFormat="1" applyFont="1" applyFill="1" applyBorder="1" applyAlignment="1" applyProtection="1">
      <alignment horizontal="left" vertical="top" wrapText="1"/>
    </xf>
    <xf numFmtId="4" fontId="10" fillId="2" borderId="63" xfId="0" applyNumberFormat="1" applyFont="1" applyFill="1" applyBorder="1" applyAlignment="1" applyProtection="1">
      <alignment horizontal="left" vertical="top" wrapText="1"/>
    </xf>
    <xf numFmtId="0" fontId="2" fillId="2" borderId="61" xfId="0" applyFont="1" applyFill="1" applyBorder="1" applyAlignment="1" applyProtection="1">
      <alignment horizontal="center" vertical="center" wrapText="1"/>
    </xf>
    <xf numFmtId="0" fontId="2" fillId="2" borderId="62" xfId="0" applyFont="1" applyFill="1" applyBorder="1" applyAlignment="1" applyProtection="1">
      <alignment horizontal="center" vertical="center" wrapText="1"/>
    </xf>
    <xf numFmtId="0" fontId="2" fillId="2" borderId="68" xfId="0" applyFont="1" applyFill="1" applyBorder="1" applyAlignment="1" applyProtection="1">
      <alignment horizontal="center" vertical="center" wrapText="1"/>
    </xf>
    <xf numFmtId="0" fontId="10" fillId="2" borderId="0" xfId="0" applyFont="1" applyFill="1" applyAlignment="1" applyProtection="1">
      <alignment horizontal="left" vertical="top" wrapText="1"/>
    </xf>
    <xf numFmtId="0" fontId="2" fillId="2" borderId="59" xfId="0" applyFont="1" applyFill="1" applyBorder="1" applyAlignment="1" applyProtection="1">
      <alignment horizontal="center" vertical="center" wrapText="1"/>
    </xf>
    <xf numFmtId="0" fontId="2" fillId="2" borderId="60" xfId="0" applyFont="1" applyFill="1" applyBorder="1" applyAlignment="1" applyProtection="1">
      <alignment horizontal="center" vertical="center" wrapText="1"/>
    </xf>
    <xf numFmtId="0" fontId="2" fillId="2" borderId="66" xfId="0" applyFont="1" applyFill="1" applyBorder="1" applyAlignment="1" applyProtection="1">
      <alignment horizontal="center" vertical="center" wrapText="1"/>
    </xf>
    <xf numFmtId="0" fontId="10" fillId="2" borderId="74" xfId="0" applyFont="1" applyFill="1" applyBorder="1" applyAlignment="1" applyProtection="1">
      <alignment horizontal="left" vertical="top" wrapText="1"/>
    </xf>
    <xf numFmtId="0" fontId="10" fillId="2" borderId="73" xfId="0" applyFont="1" applyFill="1" applyBorder="1" applyAlignment="1" applyProtection="1">
      <alignment horizontal="left" vertical="top" wrapText="1"/>
    </xf>
    <xf numFmtId="0" fontId="3" fillId="11" borderId="3" xfId="0" applyFont="1" applyFill="1" applyBorder="1" applyProtection="1"/>
  </cellXfs>
  <cellStyles count="3">
    <cellStyle name="Normal" xfId="0" builtinId="0"/>
    <cellStyle name="Normal 2" xfId="2" xr:uid="{00000000-0005-0000-0000-000001000000}"/>
    <cellStyle name="Pro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6"/>
  <sheetViews>
    <sheetView zoomScaleNormal="100" workbookViewId="0">
      <selection activeCell="J17" sqref="J17"/>
    </sheetView>
  </sheetViews>
  <sheetFormatPr defaultColWidth="8.85546875" defaultRowHeight="16.5" x14ac:dyDescent="0.3"/>
  <cols>
    <col min="1" max="1" width="6.7109375" style="19" customWidth="1"/>
    <col min="2" max="2" width="6.28515625" style="262" customWidth="1"/>
    <col min="3" max="4" width="8.85546875" style="19"/>
    <col min="5" max="5" width="7.140625" style="19" customWidth="1"/>
    <col min="6" max="7" width="8.85546875" style="19"/>
    <col min="8" max="8" width="12.7109375" style="19" customWidth="1"/>
    <col min="9" max="9" width="11" style="19" customWidth="1"/>
    <col min="10" max="10" width="14.5703125" style="19" customWidth="1"/>
    <col min="11" max="19" width="8.85546875" style="19"/>
    <col min="20" max="20" width="8.85546875" style="19" customWidth="1"/>
    <col min="21" max="21" width="18.42578125" style="19" customWidth="1"/>
    <col min="22" max="16384" width="8.85546875" style="19"/>
  </cols>
  <sheetData>
    <row r="2" spans="2:21" ht="17.25" thickBot="1" x14ac:dyDescent="0.35">
      <c r="B2" s="263"/>
      <c r="C2" s="108"/>
      <c r="D2" s="108"/>
      <c r="E2" s="108"/>
      <c r="F2" s="108"/>
      <c r="G2" s="108"/>
      <c r="H2" s="108"/>
      <c r="I2" s="108"/>
      <c r="J2" s="108"/>
      <c r="K2" s="108"/>
      <c r="L2" s="108"/>
      <c r="M2" s="108"/>
      <c r="N2" s="108"/>
      <c r="O2" s="108"/>
      <c r="P2" s="108"/>
      <c r="Q2" s="108"/>
      <c r="R2" s="108"/>
      <c r="S2" s="108"/>
      <c r="T2" s="108"/>
      <c r="U2" s="16"/>
    </row>
    <row r="3" spans="2:21" x14ac:dyDescent="0.3">
      <c r="B3" s="263"/>
      <c r="C3" s="20" t="s">
        <v>30</v>
      </c>
      <c r="D3" s="132"/>
      <c r="E3" s="273"/>
      <c r="F3" s="274"/>
      <c r="G3" s="274"/>
      <c r="H3" s="274"/>
      <c r="I3" s="264"/>
      <c r="J3" s="264"/>
      <c r="K3" s="264"/>
      <c r="L3" s="265"/>
      <c r="M3" s="108"/>
      <c r="N3" s="108"/>
      <c r="O3" s="108"/>
      <c r="P3" s="108"/>
      <c r="Q3" s="108"/>
      <c r="R3" s="108"/>
      <c r="S3" s="108"/>
      <c r="T3" s="108"/>
      <c r="U3" s="16"/>
    </row>
    <row r="4" spans="2:21" x14ac:dyDescent="0.3">
      <c r="B4" s="263"/>
      <c r="C4" s="21" t="s">
        <v>281</v>
      </c>
      <c r="D4" s="23"/>
      <c r="E4" s="17"/>
      <c r="F4" s="18"/>
      <c r="G4" s="18"/>
      <c r="H4" s="18"/>
      <c r="I4" s="206"/>
      <c r="J4" s="206"/>
      <c r="K4" s="206"/>
      <c r="L4" s="266"/>
      <c r="M4" s="108"/>
      <c r="N4" s="108"/>
      <c r="O4" s="108"/>
      <c r="P4" s="108"/>
      <c r="Q4" s="108"/>
      <c r="R4" s="108"/>
      <c r="S4" s="108"/>
      <c r="T4" s="108"/>
      <c r="U4" s="16"/>
    </row>
    <row r="5" spans="2:21" ht="17.25" thickBot="1" x14ac:dyDescent="0.35">
      <c r="B5" s="263"/>
      <c r="C5" s="22" t="s">
        <v>280</v>
      </c>
      <c r="D5" s="133"/>
      <c r="E5" s="277"/>
      <c r="F5" s="278"/>
      <c r="G5" s="278"/>
      <c r="H5" s="278"/>
      <c r="I5" s="267"/>
      <c r="J5" s="267"/>
      <c r="K5" s="267"/>
      <c r="L5" s="268"/>
      <c r="M5" s="108"/>
      <c r="N5" s="108"/>
      <c r="O5" s="108"/>
      <c r="P5" s="108"/>
      <c r="Q5" s="108"/>
      <c r="R5" s="108"/>
      <c r="S5" s="108"/>
      <c r="T5" s="108"/>
      <c r="U5" s="16"/>
    </row>
    <row r="6" spans="2:21" x14ac:dyDescent="0.3">
      <c r="B6" s="263"/>
      <c r="C6" s="108"/>
      <c r="D6" s="108"/>
      <c r="E6" s="108"/>
      <c r="F6" s="108"/>
      <c r="G6" s="108"/>
      <c r="H6" s="108"/>
      <c r="I6" s="108"/>
      <c r="J6" s="108"/>
      <c r="K6" s="108"/>
      <c r="L6" s="108"/>
      <c r="M6" s="108"/>
      <c r="N6" s="108"/>
      <c r="O6" s="108"/>
      <c r="P6" s="108"/>
      <c r="Q6" s="108"/>
      <c r="R6" s="108"/>
      <c r="S6" s="108"/>
      <c r="T6" s="108"/>
      <c r="U6" s="16"/>
    </row>
    <row r="7" spans="2:21" x14ac:dyDescent="0.3">
      <c r="B7" s="263"/>
      <c r="C7" s="108"/>
      <c r="D7" s="108"/>
      <c r="E7" s="108"/>
      <c r="F7" s="108"/>
      <c r="G7" s="108"/>
      <c r="H7" s="108"/>
      <c r="I7" s="108"/>
      <c r="J7" s="108"/>
      <c r="K7" s="108"/>
      <c r="L7" s="108"/>
      <c r="M7" s="108"/>
      <c r="N7" s="108"/>
      <c r="O7" s="108"/>
      <c r="P7" s="108"/>
      <c r="Q7" s="108"/>
      <c r="R7" s="108"/>
      <c r="S7" s="108"/>
      <c r="T7" s="108"/>
      <c r="U7" s="16"/>
    </row>
    <row r="8" spans="2:21" x14ac:dyDescent="0.3">
      <c r="B8" s="263" t="s">
        <v>219</v>
      </c>
      <c r="C8" s="269" t="s">
        <v>263</v>
      </c>
      <c r="D8" s="108"/>
      <c r="E8" s="108"/>
      <c r="F8" s="108"/>
      <c r="G8" s="108"/>
      <c r="H8" s="108"/>
      <c r="I8" s="108"/>
      <c r="J8" s="108"/>
      <c r="K8" s="108"/>
      <c r="L8" s="108"/>
      <c r="M8" s="108"/>
      <c r="N8" s="108"/>
      <c r="O8" s="108"/>
      <c r="P8" s="108"/>
      <c r="Q8" s="108"/>
      <c r="R8" s="108"/>
      <c r="S8" s="108"/>
      <c r="T8" s="108"/>
      <c r="U8" s="16"/>
    </row>
    <row r="9" spans="2:21" x14ac:dyDescent="0.3">
      <c r="B9" s="263"/>
      <c r="C9" s="108" t="s">
        <v>264</v>
      </c>
      <c r="D9" s="108"/>
      <c r="E9" s="108"/>
      <c r="F9" s="108"/>
      <c r="G9" s="108"/>
      <c r="H9" s="108"/>
      <c r="I9" s="108"/>
      <c r="J9" s="108"/>
      <c r="K9" s="108"/>
      <c r="L9" s="108"/>
      <c r="M9" s="108"/>
      <c r="N9" s="108"/>
      <c r="O9" s="108"/>
      <c r="P9" s="108"/>
      <c r="Q9" s="108"/>
      <c r="R9" s="108"/>
      <c r="S9" s="108"/>
      <c r="T9" s="108"/>
      <c r="U9" s="16"/>
    </row>
    <row r="10" spans="2:21" x14ac:dyDescent="0.3">
      <c r="B10" s="263"/>
      <c r="C10" s="108" t="s">
        <v>265</v>
      </c>
      <c r="D10" s="108"/>
      <c r="E10" s="108"/>
      <c r="F10" s="108"/>
      <c r="G10" s="108"/>
      <c r="H10" s="108"/>
      <c r="I10" s="108"/>
      <c r="J10" s="108"/>
      <c r="K10" s="108"/>
      <c r="L10" s="108"/>
      <c r="M10" s="108"/>
      <c r="N10" s="108"/>
      <c r="O10" s="108"/>
      <c r="P10" s="108"/>
      <c r="Q10" s="108"/>
      <c r="R10" s="108"/>
      <c r="S10" s="108"/>
      <c r="T10" s="108"/>
      <c r="U10" s="16"/>
    </row>
    <row r="11" spans="2:21" x14ac:dyDescent="0.3">
      <c r="B11" s="263"/>
      <c r="C11" s="108"/>
      <c r="D11" s="108"/>
      <c r="E11" s="108"/>
      <c r="F11" s="108"/>
      <c r="G11" s="108"/>
      <c r="H11" s="108"/>
      <c r="I11" s="108"/>
      <c r="J11" s="108"/>
      <c r="K11" s="108"/>
      <c r="L11" s="108"/>
      <c r="M11" s="108"/>
      <c r="N11" s="108"/>
      <c r="O11" s="108"/>
      <c r="P11" s="108"/>
      <c r="Q11" s="108"/>
      <c r="R11" s="108"/>
      <c r="S11" s="108"/>
      <c r="T11" s="108"/>
      <c r="U11" s="16"/>
    </row>
    <row r="12" spans="2:21" x14ac:dyDescent="0.3">
      <c r="B12" s="263" t="s">
        <v>220</v>
      </c>
      <c r="C12" s="108" t="s">
        <v>221</v>
      </c>
      <c r="D12" s="108"/>
      <c r="E12" s="108"/>
      <c r="F12" s="108"/>
      <c r="G12" s="108"/>
      <c r="H12" s="108"/>
      <c r="I12" s="108"/>
      <c r="J12" s="108"/>
      <c r="K12" s="108"/>
      <c r="L12" s="108"/>
      <c r="M12" s="108"/>
      <c r="N12" s="108"/>
      <c r="O12" s="108"/>
      <c r="P12" s="108"/>
      <c r="Q12" s="108"/>
      <c r="R12" s="108"/>
      <c r="S12" s="108"/>
      <c r="T12" s="108"/>
      <c r="U12" s="16"/>
    </row>
    <row r="13" spans="2:21" x14ac:dyDescent="0.3">
      <c r="B13" s="263"/>
      <c r="C13" s="270" t="s">
        <v>274</v>
      </c>
      <c r="D13" s="108"/>
      <c r="E13" s="108"/>
      <c r="F13" s="108"/>
      <c r="G13" s="108"/>
      <c r="H13" s="108"/>
      <c r="I13" s="108"/>
      <c r="J13" s="108"/>
      <c r="K13" s="108"/>
      <c r="L13" s="108"/>
      <c r="M13" s="108"/>
      <c r="N13" s="108"/>
      <c r="O13" s="108"/>
      <c r="P13" s="108"/>
      <c r="Q13" s="108"/>
      <c r="R13" s="108"/>
      <c r="S13" s="108"/>
      <c r="T13" s="108"/>
      <c r="U13" s="16"/>
    </row>
    <row r="14" spans="2:21" x14ac:dyDescent="0.3">
      <c r="B14" s="263"/>
      <c r="C14" s="270" t="s">
        <v>222</v>
      </c>
      <c r="D14" s="108"/>
      <c r="E14" s="108"/>
      <c r="F14" s="108"/>
      <c r="G14" s="108"/>
      <c r="H14" s="108"/>
      <c r="I14" s="108"/>
      <c r="J14" s="108"/>
      <c r="K14" s="108"/>
      <c r="L14" s="108"/>
      <c r="M14" s="108"/>
      <c r="N14" s="108"/>
      <c r="O14" s="108"/>
      <c r="P14" s="108"/>
      <c r="Q14" s="108"/>
      <c r="R14" s="108"/>
      <c r="S14" s="108"/>
      <c r="T14" s="108"/>
      <c r="U14" s="16"/>
    </row>
    <row r="15" spans="2:21" x14ac:dyDescent="0.3">
      <c r="B15" s="263"/>
      <c r="C15" s="270" t="s">
        <v>223</v>
      </c>
      <c r="D15" s="108"/>
      <c r="E15" s="108"/>
      <c r="F15" s="108"/>
      <c r="G15" s="108"/>
      <c r="H15" s="108"/>
      <c r="I15" s="108"/>
      <c r="J15" s="108"/>
      <c r="K15" s="108"/>
      <c r="L15" s="108"/>
      <c r="M15" s="108"/>
      <c r="N15" s="108"/>
      <c r="O15" s="108"/>
      <c r="P15" s="108"/>
      <c r="Q15" s="108"/>
      <c r="R15" s="108"/>
      <c r="S15" s="108"/>
      <c r="T15" s="108"/>
      <c r="U15" s="16"/>
    </row>
    <row r="16" spans="2:21" x14ac:dyDescent="0.3">
      <c r="B16" s="263"/>
      <c r="C16" s="270" t="s">
        <v>224</v>
      </c>
      <c r="D16" s="108"/>
      <c r="E16" s="108"/>
      <c r="F16" s="108"/>
      <c r="G16" s="108"/>
      <c r="H16" s="108"/>
      <c r="I16" s="108"/>
      <c r="J16" s="108"/>
      <c r="K16" s="108"/>
      <c r="L16" s="108"/>
      <c r="M16" s="108"/>
      <c r="N16" s="108"/>
      <c r="O16" s="108"/>
      <c r="P16" s="108"/>
      <c r="Q16" s="108"/>
      <c r="R16" s="108"/>
      <c r="S16" s="108"/>
      <c r="T16" s="108"/>
      <c r="U16" s="16"/>
    </row>
    <row r="17" spans="2:21" x14ac:dyDescent="0.3">
      <c r="B17" s="263"/>
      <c r="C17" s="270" t="s">
        <v>225</v>
      </c>
      <c r="D17" s="108"/>
      <c r="E17" s="108"/>
      <c r="F17" s="108"/>
      <c r="G17" s="108"/>
      <c r="H17" s="108"/>
      <c r="I17" s="108"/>
      <c r="J17" s="108"/>
      <c r="K17" s="108"/>
      <c r="L17" s="108"/>
      <c r="M17" s="108"/>
      <c r="N17" s="108"/>
      <c r="O17" s="108"/>
      <c r="P17" s="108"/>
      <c r="Q17" s="108"/>
      <c r="R17" s="108"/>
      <c r="S17" s="108"/>
      <c r="T17" s="108"/>
      <c r="U17" s="16"/>
    </row>
    <row r="18" spans="2:21" x14ac:dyDescent="0.3">
      <c r="B18" s="263"/>
      <c r="C18" s="108"/>
      <c r="D18" s="108"/>
      <c r="E18" s="108"/>
      <c r="F18" s="108"/>
      <c r="G18" s="108"/>
      <c r="H18" s="108"/>
      <c r="I18" s="108"/>
      <c r="J18" s="108"/>
      <c r="K18" s="108"/>
      <c r="L18" s="108"/>
      <c r="M18" s="108"/>
      <c r="N18" s="108"/>
      <c r="O18" s="108"/>
      <c r="P18" s="108"/>
      <c r="Q18" s="108"/>
      <c r="R18" s="108"/>
      <c r="S18" s="108"/>
      <c r="T18" s="108"/>
      <c r="U18" s="16"/>
    </row>
    <row r="19" spans="2:21" ht="17.25" thickBot="1" x14ac:dyDescent="0.35">
      <c r="B19" s="263" t="s">
        <v>226</v>
      </c>
      <c r="C19" s="108" t="s">
        <v>227</v>
      </c>
      <c r="D19" s="108"/>
      <c r="E19" s="108"/>
      <c r="F19" s="108"/>
      <c r="G19" s="108"/>
      <c r="H19" s="108"/>
      <c r="I19" s="108"/>
      <c r="J19" s="108"/>
      <c r="K19" s="108"/>
      <c r="L19" s="108"/>
      <c r="M19" s="108"/>
      <c r="N19" s="108"/>
      <c r="O19" s="108"/>
      <c r="P19" s="108"/>
      <c r="Q19" s="108"/>
      <c r="R19" s="108"/>
      <c r="S19" s="108"/>
      <c r="T19" s="108"/>
      <c r="U19" s="16"/>
    </row>
    <row r="20" spans="2:21" ht="17.25" thickBot="1" x14ac:dyDescent="0.35">
      <c r="B20" s="263"/>
      <c r="C20" s="270" t="s">
        <v>275</v>
      </c>
      <c r="D20" s="108"/>
      <c r="E20" s="108"/>
      <c r="F20" s="206"/>
      <c r="G20" s="108"/>
      <c r="H20" s="108"/>
      <c r="I20" s="108"/>
      <c r="J20" s="108"/>
      <c r="K20" s="108"/>
      <c r="L20" s="108"/>
      <c r="M20" s="206"/>
      <c r="N20" s="108"/>
      <c r="O20" s="363"/>
      <c r="P20" s="108"/>
      <c r="Q20" s="108"/>
      <c r="R20" s="108"/>
      <c r="S20" s="108"/>
      <c r="T20" s="108"/>
      <c r="U20" s="16"/>
    </row>
    <row r="21" spans="2:21" x14ac:dyDescent="0.3">
      <c r="B21" s="263"/>
      <c r="C21" s="270" t="s">
        <v>267</v>
      </c>
      <c r="D21" s="108"/>
      <c r="E21" s="108"/>
      <c r="F21" s="108"/>
      <c r="G21" s="108"/>
      <c r="H21" s="108"/>
      <c r="I21" s="108"/>
      <c r="J21" s="108"/>
      <c r="K21" s="108"/>
      <c r="L21" s="108"/>
      <c r="M21" s="108"/>
      <c r="N21" s="108"/>
      <c r="O21" s="108"/>
      <c r="P21" s="108"/>
      <c r="Q21" s="108"/>
      <c r="R21" s="108"/>
      <c r="S21" s="108"/>
      <c r="T21" s="108"/>
      <c r="U21" s="16"/>
    </row>
    <row r="22" spans="2:21" x14ac:dyDescent="0.3">
      <c r="B22" s="263"/>
      <c r="C22" s="108" t="s">
        <v>266</v>
      </c>
      <c r="D22" s="108"/>
      <c r="E22" s="108"/>
      <c r="F22" s="108"/>
      <c r="G22" s="108"/>
      <c r="H22" s="108"/>
      <c r="I22" s="108"/>
      <c r="J22" s="108"/>
      <c r="K22" s="108"/>
      <c r="L22" s="108"/>
      <c r="M22" s="108"/>
      <c r="N22" s="108"/>
      <c r="O22" s="108"/>
      <c r="P22" s="108"/>
      <c r="Q22" s="108"/>
      <c r="R22" s="108"/>
      <c r="S22" s="108"/>
      <c r="T22" s="108"/>
      <c r="U22" s="16"/>
    </row>
    <row r="23" spans="2:21" x14ac:dyDescent="0.3">
      <c r="B23" s="263"/>
      <c r="C23" s="270" t="s">
        <v>228</v>
      </c>
      <c r="D23" s="108"/>
      <c r="E23" s="108"/>
      <c r="F23" s="108"/>
      <c r="G23" s="108"/>
      <c r="H23" s="108"/>
      <c r="I23" s="108"/>
      <c r="J23" s="108"/>
      <c r="K23" s="108"/>
      <c r="L23" s="108"/>
      <c r="M23" s="108"/>
      <c r="N23" s="108"/>
      <c r="O23" s="108"/>
      <c r="P23" s="108"/>
      <c r="Q23" s="108"/>
      <c r="R23" s="108"/>
      <c r="S23" s="108"/>
      <c r="T23" s="108"/>
      <c r="U23" s="16"/>
    </row>
    <row r="24" spans="2:21" x14ac:dyDescent="0.3">
      <c r="B24" s="260"/>
      <c r="C24" s="261" t="s">
        <v>229</v>
      </c>
      <c r="D24" s="261"/>
      <c r="E24" s="261"/>
      <c r="F24" s="261"/>
      <c r="G24" s="261"/>
      <c r="H24" s="261"/>
      <c r="I24" s="261"/>
      <c r="J24" s="261"/>
      <c r="K24" s="261"/>
      <c r="L24" s="261"/>
      <c r="M24" s="261"/>
      <c r="N24" s="261"/>
      <c r="O24" s="261"/>
      <c r="P24" s="261"/>
      <c r="Q24" s="261"/>
      <c r="R24" s="261"/>
      <c r="S24" s="261"/>
      <c r="T24" s="261"/>
      <c r="U24" s="16"/>
    </row>
    <row r="25" spans="2:21" x14ac:dyDescent="0.3">
      <c r="B25" s="260"/>
      <c r="C25" s="16"/>
      <c r="D25" s="16"/>
      <c r="E25" s="16"/>
      <c r="F25" s="16"/>
      <c r="G25" s="16"/>
      <c r="H25" s="16"/>
      <c r="I25" s="16"/>
      <c r="J25" s="16"/>
      <c r="K25" s="16"/>
      <c r="L25" s="16"/>
      <c r="M25" s="16"/>
      <c r="N25" s="16"/>
      <c r="O25" s="16"/>
      <c r="P25" s="16"/>
      <c r="Q25" s="16"/>
      <c r="R25" s="16"/>
      <c r="S25" s="16"/>
      <c r="T25" s="16"/>
      <c r="U25" s="16"/>
    </row>
    <row r="26" spans="2:21" x14ac:dyDescent="0.3">
      <c r="B26" s="263" t="s">
        <v>230</v>
      </c>
      <c r="C26" s="108" t="s">
        <v>231</v>
      </c>
      <c r="D26" s="108"/>
      <c r="E26" s="108"/>
      <c r="F26" s="108"/>
      <c r="G26" s="108"/>
      <c r="H26" s="108"/>
      <c r="I26" s="108"/>
      <c r="J26" s="108"/>
      <c r="K26" s="108"/>
      <c r="L26" s="108"/>
      <c r="M26" s="108"/>
      <c r="N26" s="108"/>
      <c r="O26" s="108"/>
      <c r="P26" s="108"/>
      <c r="Q26" s="108"/>
      <c r="R26" s="108"/>
      <c r="S26" s="108"/>
      <c r="T26" s="108"/>
      <c r="U26" s="16"/>
    </row>
    <row r="27" spans="2:21" x14ac:dyDescent="0.3">
      <c r="B27" s="263"/>
      <c r="C27" s="108"/>
      <c r="D27" s="108"/>
      <c r="E27" s="108"/>
      <c r="F27" s="108"/>
      <c r="G27" s="108"/>
      <c r="H27" s="108"/>
      <c r="I27" s="108"/>
      <c r="J27" s="108"/>
      <c r="K27" s="108"/>
      <c r="L27" s="108"/>
      <c r="M27" s="108"/>
      <c r="N27" s="108"/>
      <c r="O27" s="108"/>
      <c r="P27" s="108"/>
      <c r="Q27" s="108"/>
      <c r="R27" s="108"/>
      <c r="S27" s="108"/>
      <c r="T27" s="108"/>
      <c r="U27" s="16"/>
    </row>
    <row r="28" spans="2:21" ht="13.9" customHeight="1" x14ac:dyDescent="0.3">
      <c r="B28" s="263"/>
      <c r="C28" s="108" t="s">
        <v>232</v>
      </c>
      <c r="D28" s="108"/>
      <c r="E28" s="108"/>
      <c r="F28" s="108"/>
      <c r="G28" s="271">
        <v>5.3999999999999999E-2</v>
      </c>
      <c r="H28" s="108"/>
      <c r="I28" s="214" t="s">
        <v>240</v>
      </c>
      <c r="J28" s="108"/>
      <c r="K28" s="298" t="s">
        <v>272</v>
      </c>
      <c r="L28" s="299"/>
      <c r="M28" s="299"/>
      <c r="N28" s="299"/>
      <c r="O28" s="299"/>
      <c r="P28" s="299"/>
      <c r="Q28" s="299"/>
      <c r="R28" s="299"/>
      <c r="S28" s="299"/>
      <c r="T28" s="300"/>
      <c r="U28" s="16"/>
    </row>
    <row r="29" spans="2:21" x14ac:dyDescent="0.3">
      <c r="B29" s="263"/>
      <c r="C29" s="108"/>
      <c r="D29" s="108"/>
      <c r="E29" s="108"/>
      <c r="F29" s="108"/>
      <c r="G29" s="108"/>
      <c r="H29" s="108"/>
      <c r="I29" s="272" t="s">
        <v>237</v>
      </c>
      <c r="J29" s="108"/>
      <c r="K29" s="301"/>
      <c r="L29" s="302"/>
      <c r="M29" s="302"/>
      <c r="N29" s="302"/>
      <c r="O29" s="302"/>
      <c r="P29" s="302"/>
      <c r="Q29" s="302"/>
      <c r="R29" s="302"/>
      <c r="S29" s="302"/>
      <c r="T29" s="303"/>
      <c r="U29" s="16"/>
    </row>
    <row r="30" spans="2:21" ht="13.15" customHeight="1" x14ac:dyDescent="0.3">
      <c r="B30" s="263"/>
      <c r="C30" s="108"/>
      <c r="D30" s="108"/>
      <c r="E30" s="108"/>
      <c r="F30" s="108"/>
      <c r="G30" s="108"/>
      <c r="H30" s="108"/>
      <c r="I30" s="108"/>
      <c r="J30" s="108"/>
      <c r="K30" s="301"/>
      <c r="L30" s="302"/>
      <c r="M30" s="302"/>
      <c r="N30" s="302"/>
      <c r="O30" s="302"/>
      <c r="P30" s="302"/>
      <c r="Q30" s="302"/>
      <c r="R30" s="302"/>
      <c r="S30" s="302"/>
      <c r="T30" s="303"/>
      <c r="U30" s="16"/>
    </row>
    <row r="31" spans="2:21" ht="32.450000000000003" customHeight="1" x14ac:dyDescent="0.3">
      <c r="B31" s="263"/>
      <c r="C31" s="108"/>
      <c r="D31" s="108"/>
      <c r="E31" s="108"/>
      <c r="F31" s="108"/>
      <c r="G31" s="108"/>
      <c r="H31" s="108"/>
      <c r="I31" s="108"/>
      <c r="J31" s="108"/>
      <c r="K31" s="304"/>
      <c r="L31" s="305"/>
      <c r="M31" s="305"/>
      <c r="N31" s="305"/>
      <c r="O31" s="305"/>
      <c r="P31" s="305"/>
      <c r="Q31" s="305"/>
      <c r="R31" s="305"/>
      <c r="S31" s="305"/>
      <c r="T31" s="306"/>
      <c r="U31" s="16"/>
    </row>
    <row r="32" spans="2:21" x14ac:dyDescent="0.3">
      <c r="B32" s="263"/>
      <c r="C32" s="108"/>
      <c r="D32" s="108"/>
      <c r="E32" s="108"/>
      <c r="F32" s="108"/>
      <c r="G32" s="108"/>
      <c r="H32" s="108"/>
      <c r="I32" s="108"/>
      <c r="J32" s="108"/>
      <c r="K32" s="108"/>
      <c r="L32" s="108"/>
      <c r="M32" s="108"/>
      <c r="N32" s="108"/>
      <c r="O32" s="108"/>
      <c r="P32" s="108"/>
      <c r="Q32" s="108"/>
      <c r="R32" s="108"/>
      <c r="S32" s="108"/>
      <c r="T32" s="108"/>
      <c r="U32" s="16"/>
    </row>
    <row r="33" spans="2:21" x14ac:dyDescent="0.3">
      <c r="B33" s="263"/>
      <c r="C33" s="108" t="s">
        <v>233</v>
      </c>
      <c r="D33" s="108"/>
      <c r="E33" s="108"/>
      <c r="F33" s="108"/>
      <c r="G33" s="108"/>
      <c r="H33" s="108"/>
      <c r="I33" s="214" t="s">
        <v>241</v>
      </c>
      <c r="J33" s="108"/>
      <c r="K33" s="298" t="s">
        <v>234</v>
      </c>
      <c r="L33" s="299"/>
      <c r="M33" s="299"/>
      <c r="N33" s="299"/>
      <c r="O33" s="299"/>
      <c r="P33" s="299"/>
      <c r="Q33" s="299"/>
      <c r="R33" s="299"/>
      <c r="S33" s="299"/>
      <c r="T33" s="300"/>
      <c r="U33" s="16"/>
    </row>
    <row r="34" spans="2:21" x14ac:dyDescent="0.3">
      <c r="B34" s="263"/>
      <c r="C34" s="108"/>
      <c r="D34" s="108"/>
      <c r="E34" s="108"/>
      <c r="F34" s="108"/>
      <c r="G34" s="108"/>
      <c r="H34" s="108"/>
      <c r="I34" s="272" t="s">
        <v>237</v>
      </c>
      <c r="J34" s="108"/>
      <c r="K34" s="301"/>
      <c r="L34" s="302"/>
      <c r="M34" s="302"/>
      <c r="N34" s="302"/>
      <c r="O34" s="302"/>
      <c r="P34" s="302"/>
      <c r="Q34" s="302"/>
      <c r="R34" s="302"/>
      <c r="S34" s="302"/>
      <c r="T34" s="303"/>
      <c r="U34" s="16"/>
    </row>
    <row r="35" spans="2:21" x14ac:dyDescent="0.3">
      <c r="B35" s="263"/>
      <c r="C35" s="108"/>
      <c r="D35" s="108"/>
      <c r="E35" s="108"/>
      <c r="F35" s="108"/>
      <c r="G35" s="108"/>
      <c r="H35" s="108"/>
      <c r="I35" s="108"/>
      <c r="J35" s="108"/>
      <c r="K35" s="301"/>
      <c r="L35" s="302"/>
      <c r="M35" s="302"/>
      <c r="N35" s="302"/>
      <c r="O35" s="302"/>
      <c r="P35" s="302"/>
      <c r="Q35" s="302"/>
      <c r="R35" s="302"/>
      <c r="S35" s="302"/>
      <c r="T35" s="303"/>
      <c r="U35" s="16"/>
    </row>
    <row r="36" spans="2:21" x14ac:dyDescent="0.3">
      <c r="B36" s="263"/>
      <c r="C36" s="108"/>
      <c r="D36" s="108"/>
      <c r="E36" s="108"/>
      <c r="F36" s="108"/>
      <c r="G36" s="108"/>
      <c r="H36" s="108"/>
      <c r="I36" s="108"/>
      <c r="J36" s="108"/>
      <c r="K36" s="304"/>
      <c r="L36" s="305"/>
      <c r="M36" s="305"/>
      <c r="N36" s="305"/>
      <c r="O36" s="305"/>
      <c r="P36" s="305"/>
      <c r="Q36" s="305"/>
      <c r="R36" s="305"/>
      <c r="S36" s="305"/>
      <c r="T36" s="306"/>
      <c r="U36" s="16"/>
    </row>
    <row r="37" spans="2:21" x14ac:dyDescent="0.3">
      <c r="B37" s="263"/>
      <c r="C37" s="108"/>
      <c r="D37" s="108"/>
      <c r="E37" s="108"/>
      <c r="F37" s="108"/>
      <c r="G37" s="108"/>
      <c r="H37" s="108"/>
      <c r="I37" s="108"/>
      <c r="J37" s="108"/>
      <c r="K37" s="108"/>
      <c r="L37" s="108"/>
      <c r="M37" s="108"/>
      <c r="N37" s="108"/>
      <c r="O37" s="108"/>
      <c r="P37" s="108"/>
      <c r="Q37" s="108"/>
      <c r="R37" s="108"/>
      <c r="S37" s="108"/>
      <c r="T37" s="108"/>
      <c r="U37" s="16"/>
    </row>
    <row r="38" spans="2:21" x14ac:dyDescent="0.3">
      <c r="B38" s="263"/>
      <c r="C38" s="108" t="s">
        <v>235</v>
      </c>
      <c r="D38" s="108"/>
      <c r="E38" s="108"/>
      <c r="F38" s="108"/>
      <c r="G38" s="108"/>
      <c r="H38" s="108"/>
      <c r="I38" s="214" t="s">
        <v>236</v>
      </c>
      <c r="J38" s="108"/>
      <c r="K38" s="298" t="s">
        <v>238</v>
      </c>
      <c r="L38" s="299"/>
      <c r="M38" s="299"/>
      <c r="N38" s="299"/>
      <c r="O38" s="299"/>
      <c r="P38" s="299"/>
      <c r="Q38" s="299"/>
      <c r="R38" s="299"/>
      <c r="S38" s="299"/>
      <c r="T38" s="300"/>
      <c r="U38" s="16"/>
    </row>
    <row r="39" spans="2:21" x14ac:dyDescent="0.3">
      <c r="B39" s="263"/>
      <c r="C39" s="108"/>
      <c r="D39" s="108"/>
      <c r="E39" s="108"/>
      <c r="F39" s="108"/>
      <c r="G39" s="108"/>
      <c r="H39" s="108"/>
      <c r="I39" s="272" t="s">
        <v>237</v>
      </c>
      <c r="J39" s="108"/>
      <c r="K39" s="301"/>
      <c r="L39" s="302"/>
      <c r="M39" s="302"/>
      <c r="N39" s="302"/>
      <c r="O39" s="302"/>
      <c r="P39" s="302"/>
      <c r="Q39" s="302"/>
      <c r="R39" s="302"/>
      <c r="S39" s="302"/>
      <c r="T39" s="303"/>
      <c r="U39" s="16"/>
    </row>
    <row r="40" spans="2:21" x14ac:dyDescent="0.3">
      <c r="B40" s="263"/>
      <c r="C40" s="108"/>
      <c r="D40" s="108"/>
      <c r="E40" s="108"/>
      <c r="F40" s="108"/>
      <c r="G40" s="108"/>
      <c r="H40" s="108"/>
      <c r="I40" s="108"/>
      <c r="J40" s="108"/>
      <c r="K40" s="304"/>
      <c r="L40" s="305"/>
      <c r="M40" s="305"/>
      <c r="N40" s="305"/>
      <c r="O40" s="305"/>
      <c r="P40" s="305"/>
      <c r="Q40" s="305"/>
      <c r="R40" s="305"/>
      <c r="S40" s="305"/>
      <c r="T40" s="306"/>
      <c r="U40" s="16"/>
    </row>
    <row r="41" spans="2:21" x14ac:dyDescent="0.3">
      <c r="B41" s="263"/>
      <c r="C41" s="108"/>
      <c r="D41" s="108"/>
      <c r="E41" s="108"/>
      <c r="F41" s="108"/>
      <c r="G41" s="108"/>
      <c r="H41" s="108"/>
      <c r="I41" s="108"/>
      <c r="J41" s="108"/>
      <c r="K41" s="108"/>
      <c r="L41" s="108"/>
      <c r="M41" s="108"/>
      <c r="N41" s="108"/>
      <c r="O41" s="108"/>
      <c r="P41" s="108"/>
      <c r="Q41" s="108"/>
      <c r="R41" s="108"/>
      <c r="S41" s="108"/>
      <c r="T41" s="108"/>
      <c r="U41" s="16"/>
    </row>
    <row r="42" spans="2:21" ht="13.9" customHeight="1" x14ac:dyDescent="0.3">
      <c r="B42" s="263"/>
      <c r="C42" s="108" t="s">
        <v>243</v>
      </c>
      <c r="D42" s="108"/>
      <c r="E42" s="108"/>
      <c r="F42" s="108"/>
      <c r="G42" s="108"/>
      <c r="H42" s="108"/>
      <c r="I42" s="214" t="s">
        <v>239</v>
      </c>
      <c r="J42" s="108"/>
      <c r="K42" s="298" t="s">
        <v>245</v>
      </c>
      <c r="L42" s="299"/>
      <c r="M42" s="299"/>
      <c r="N42" s="299"/>
      <c r="O42" s="299"/>
      <c r="P42" s="299"/>
      <c r="Q42" s="299"/>
      <c r="R42" s="299"/>
      <c r="S42" s="299"/>
      <c r="T42" s="300"/>
      <c r="U42" s="16"/>
    </row>
    <row r="43" spans="2:21" x14ac:dyDescent="0.3">
      <c r="B43" s="263"/>
      <c r="C43" s="108"/>
      <c r="D43" s="108"/>
      <c r="E43" s="108"/>
      <c r="F43" s="108"/>
      <c r="G43" s="108"/>
      <c r="H43" s="108"/>
      <c r="I43" s="272" t="s">
        <v>237</v>
      </c>
      <c r="J43" s="108"/>
      <c r="K43" s="304"/>
      <c r="L43" s="305"/>
      <c r="M43" s="305"/>
      <c r="N43" s="305"/>
      <c r="O43" s="305"/>
      <c r="P43" s="305"/>
      <c r="Q43" s="305"/>
      <c r="R43" s="305"/>
      <c r="S43" s="305"/>
      <c r="T43" s="306"/>
      <c r="U43" s="16"/>
    </row>
    <row r="44" spans="2:21" x14ac:dyDescent="0.3">
      <c r="B44" s="263"/>
      <c r="C44" s="108"/>
      <c r="D44" s="108"/>
      <c r="E44" s="108"/>
      <c r="F44" s="108"/>
      <c r="G44" s="108"/>
      <c r="H44" s="108"/>
      <c r="I44" s="108"/>
      <c r="J44" s="108"/>
      <c r="K44" s="108"/>
      <c r="L44" s="108"/>
      <c r="M44" s="108"/>
      <c r="N44" s="108"/>
      <c r="O44" s="108"/>
      <c r="P44" s="108"/>
      <c r="Q44" s="108"/>
      <c r="R44" s="108"/>
      <c r="S44" s="108"/>
      <c r="T44" s="108"/>
      <c r="U44" s="16"/>
    </row>
    <row r="45" spans="2:21" x14ac:dyDescent="0.3">
      <c r="B45" s="263"/>
      <c r="C45" s="108" t="s">
        <v>246</v>
      </c>
      <c r="D45" s="108"/>
      <c r="E45" s="108"/>
      <c r="F45" s="108"/>
      <c r="G45" s="108"/>
      <c r="H45" s="108"/>
      <c r="I45" s="214" t="s">
        <v>242</v>
      </c>
      <c r="J45" s="108"/>
      <c r="K45" s="298" t="s">
        <v>248</v>
      </c>
      <c r="L45" s="299"/>
      <c r="M45" s="299"/>
      <c r="N45" s="299"/>
      <c r="O45" s="299"/>
      <c r="P45" s="299"/>
      <c r="Q45" s="299"/>
      <c r="R45" s="299"/>
      <c r="S45" s="299"/>
      <c r="T45" s="300"/>
      <c r="U45" s="16"/>
    </row>
    <row r="46" spans="2:21" x14ac:dyDescent="0.3">
      <c r="B46" s="263"/>
      <c r="C46" s="108" t="s">
        <v>247</v>
      </c>
      <c r="D46" s="108"/>
      <c r="E46" s="108"/>
      <c r="F46" s="108"/>
      <c r="G46" s="108"/>
      <c r="H46" s="108"/>
      <c r="I46" s="272" t="s">
        <v>237</v>
      </c>
      <c r="J46" s="108"/>
      <c r="K46" s="304"/>
      <c r="L46" s="305"/>
      <c r="M46" s="305"/>
      <c r="N46" s="305"/>
      <c r="O46" s="305"/>
      <c r="P46" s="305"/>
      <c r="Q46" s="305"/>
      <c r="R46" s="305"/>
      <c r="S46" s="305"/>
      <c r="T46" s="306"/>
      <c r="U46" s="16"/>
    </row>
    <row r="47" spans="2:21" x14ac:dyDescent="0.3">
      <c r="B47" s="263"/>
      <c r="C47" s="108"/>
      <c r="D47" s="108"/>
      <c r="E47" s="108"/>
      <c r="F47" s="108"/>
      <c r="G47" s="108"/>
      <c r="H47" s="108"/>
      <c r="I47" s="108"/>
      <c r="J47" s="108"/>
      <c r="K47" s="108"/>
      <c r="L47" s="108"/>
      <c r="M47" s="108"/>
      <c r="N47" s="108"/>
      <c r="O47" s="108"/>
      <c r="P47" s="108"/>
      <c r="Q47" s="108"/>
      <c r="R47" s="108"/>
      <c r="S47" s="108"/>
      <c r="T47" s="108"/>
      <c r="U47" s="16"/>
    </row>
    <row r="48" spans="2:21" x14ac:dyDescent="0.3">
      <c r="B48" s="263"/>
      <c r="C48" s="108"/>
      <c r="D48" s="108"/>
      <c r="E48" s="108"/>
      <c r="F48" s="108"/>
      <c r="G48" s="108"/>
      <c r="H48" s="108"/>
      <c r="I48" s="108"/>
      <c r="J48" s="108"/>
      <c r="K48" s="108"/>
      <c r="L48" s="108"/>
      <c r="M48" s="108"/>
      <c r="N48" s="108"/>
      <c r="O48" s="108"/>
      <c r="P48" s="108"/>
      <c r="Q48" s="108"/>
      <c r="R48" s="108"/>
      <c r="S48" s="108"/>
      <c r="T48" s="108"/>
      <c r="U48" s="16"/>
    </row>
    <row r="49" spans="2:21" x14ac:dyDescent="0.3">
      <c r="B49" s="263"/>
      <c r="C49" s="108" t="s">
        <v>249</v>
      </c>
      <c r="D49" s="108"/>
      <c r="E49" s="108"/>
      <c r="F49" s="108"/>
      <c r="G49" s="108"/>
      <c r="H49" s="108"/>
      <c r="I49" s="214" t="s">
        <v>250</v>
      </c>
      <c r="J49" s="108"/>
      <c r="K49" s="298" t="s">
        <v>251</v>
      </c>
      <c r="L49" s="299"/>
      <c r="M49" s="299"/>
      <c r="N49" s="299"/>
      <c r="O49" s="299"/>
      <c r="P49" s="299"/>
      <c r="Q49" s="299"/>
      <c r="R49" s="299"/>
      <c r="S49" s="299"/>
      <c r="T49" s="300"/>
      <c r="U49" s="16"/>
    </row>
    <row r="50" spans="2:21" x14ac:dyDescent="0.3">
      <c r="B50" s="263"/>
      <c r="C50" s="108"/>
      <c r="D50" s="108"/>
      <c r="E50" s="108"/>
      <c r="F50" s="108"/>
      <c r="G50" s="108"/>
      <c r="H50" s="108"/>
      <c r="I50" s="272" t="s">
        <v>237</v>
      </c>
      <c r="J50" s="108"/>
      <c r="K50" s="304"/>
      <c r="L50" s="305"/>
      <c r="M50" s="305"/>
      <c r="N50" s="305"/>
      <c r="O50" s="305"/>
      <c r="P50" s="305"/>
      <c r="Q50" s="305"/>
      <c r="R50" s="305"/>
      <c r="S50" s="305"/>
      <c r="T50" s="306"/>
      <c r="U50" s="16"/>
    </row>
    <row r="51" spans="2:21" x14ac:dyDescent="0.3">
      <c r="B51" s="263"/>
      <c r="C51" s="108"/>
      <c r="D51" s="108"/>
      <c r="E51" s="108"/>
      <c r="F51" s="108"/>
      <c r="G51" s="108"/>
      <c r="H51" s="108"/>
      <c r="I51" s="108"/>
      <c r="J51" s="108"/>
      <c r="K51" s="108"/>
      <c r="L51" s="108"/>
      <c r="M51" s="108"/>
      <c r="N51" s="108"/>
      <c r="O51" s="108"/>
      <c r="P51" s="108"/>
      <c r="Q51" s="108"/>
      <c r="R51" s="108"/>
      <c r="S51" s="108"/>
      <c r="T51" s="108"/>
      <c r="U51" s="16"/>
    </row>
    <row r="52" spans="2:21" ht="13.9" customHeight="1" x14ac:dyDescent="0.3">
      <c r="B52" s="263"/>
      <c r="C52" s="108" t="s">
        <v>252</v>
      </c>
      <c r="D52" s="108"/>
      <c r="E52" s="108"/>
      <c r="F52" s="108"/>
      <c r="G52" s="108"/>
      <c r="H52" s="108"/>
      <c r="I52" s="214" t="s">
        <v>253</v>
      </c>
      <c r="J52" s="108"/>
      <c r="K52" s="298" t="s">
        <v>254</v>
      </c>
      <c r="L52" s="299"/>
      <c r="M52" s="299"/>
      <c r="N52" s="299"/>
      <c r="O52" s="299"/>
      <c r="P52" s="299"/>
      <c r="Q52" s="299"/>
      <c r="R52" s="299"/>
      <c r="S52" s="299"/>
      <c r="T52" s="300"/>
      <c r="U52" s="16"/>
    </row>
    <row r="53" spans="2:21" ht="22.15" customHeight="1" x14ac:dyDescent="0.3">
      <c r="B53" s="263"/>
      <c r="C53" s="108"/>
      <c r="D53" s="108"/>
      <c r="E53" s="108"/>
      <c r="F53" s="108"/>
      <c r="G53" s="108"/>
      <c r="H53" s="108"/>
      <c r="I53" s="272" t="s">
        <v>237</v>
      </c>
      <c r="J53" s="108"/>
      <c r="K53" s="301"/>
      <c r="L53" s="302"/>
      <c r="M53" s="302"/>
      <c r="N53" s="302"/>
      <c r="O53" s="302"/>
      <c r="P53" s="302"/>
      <c r="Q53" s="302"/>
      <c r="R53" s="302"/>
      <c r="S53" s="302"/>
      <c r="T53" s="303"/>
      <c r="U53" s="16"/>
    </row>
    <row r="54" spans="2:21" ht="24.6" customHeight="1" x14ac:dyDescent="0.3">
      <c r="B54" s="263"/>
      <c r="C54" s="108"/>
      <c r="D54" s="108"/>
      <c r="E54" s="108"/>
      <c r="F54" s="108"/>
      <c r="G54" s="108"/>
      <c r="H54" s="108"/>
      <c r="I54" s="108"/>
      <c r="J54" s="108"/>
      <c r="K54" s="304"/>
      <c r="L54" s="305"/>
      <c r="M54" s="305"/>
      <c r="N54" s="305"/>
      <c r="O54" s="305"/>
      <c r="P54" s="305"/>
      <c r="Q54" s="305"/>
      <c r="R54" s="305"/>
      <c r="S54" s="305"/>
      <c r="T54" s="306"/>
      <c r="U54" s="16"/>
    </row>
    <row r="55" spans="2:21" x14ac:dyDescent="0.3">
      <c r="B55" s="263"/>
      <c r="C55" s="108"/>
      <c r="D55" s="108"/>
      <c r="E55" s="108"/>
      <c r="F55" s="108"/>
      <c r="G55" s="108"/>
      <c r="H55" s="108"/>
      <c r="I55" s="108"/>
      <c r="J55" s="108"/>
      <c r="K55" s="108"/>
      <c r="L55" s="108"/>
      <c r="M55" s="108"/>
      <c r="N55" s="108"/>
      <c r="O55" s="108"/>
      <c r="P55" s="108"/>
      <c r="Q55" s="108"/>
      <c r="R55" s="108"/>
      <c r="S55" s="108"/>
      <c r="T55" s="108"/>
      <c r="U55" s="16"/>
    </row>
    <row r="56" spans="2:21" x14ac:dyDescent="0.3">
      <c r="B56" s="263"/>
      <c r="C56" s="108" t="s">
        <v>255</v>
      </c>
      <c r="D56" s="108"/>
      <c r="E56" s="108"/>
      <c r="F56" s="108"/>
      <c r="G56" s="108"/>
      <c r="H56" s="108"/>
      <c r="I56" s="214" t="s">
        <v>256</v>
      </c>
      <c r="J56" s="108"/>
      <c r="K56" s="298" t="s">
        <v>257</v>
      </c>
      <c r="L56" s="299"/>
      <c r="M56" s="299"/>
      <c r="N56" s="299"/>
      <c r="O56" s="299"/>
      <c r="P56" s="299"/>
      <c r="Q56" s="299"/>
      <c r="R56" s="299"/>
      <c r="S56" s="299"/>
      <c r="T56" s="300"/>
      <c r="U56" s="16"/>
    </row>
    <row r="57" spans="2:21" x14ac:dyDescent="0.3">
      <c r="B57" s="263"/>
      <c r="C57" s="108"/>
      <c r="D57" s="108"/>
      <c r="E57" s="108"/>
      <c r="F57" s="108"/>
      <c r="G57" s="108"/>
      <c r="H57" s="108"/>
      <c r="I57" s="272" t="s">
        <v>237</v>
      </c>
      <c r="J57" s="108"/>
      <c r="K57" s="301"/>
      <c r="L57" s="302"/>
      <c r="M57" s="302"/>
      <c r="N57" s="302"/>
      <c r="O57" s="302"/>
      <c r="P57" s="302"/>
      <c r="Q57" s="302"/>
      <c r="R57" s="302"/>
      <c r="S57" s="302"/>
      <c r="T57" s="303"/>
      <c r="U57" s="16"/>
    </row>
    <row r="58" spans="2:21" x14ac:dyDescent="0.3">
      <c r="B58" s="263"/>
      <c r="C58" s="108"/>
      <c r="D58" s="108"/>
      <c r="E58" s="108"/>
      <c r="F58" s="108"/>
      <c r="G58" s="108"/>
      <c r="H58" s="108"/>
      <c r="I58" s="108"/>
      <c r="J58" s="108"/>
      <c r="K58" s="301"/>
      <c r="L58" s="302"/>
      <c r="M58" s="302"/>
      <c r="N58" s="302"/>
      <c r="O58" s="302"/>
      <c r="P58" s="302"/>
      <c r="Q58" s="302"/>
      <c r="R58" s="302"/>
      <c r="S58" s="302"/>
      <c r="T58" s="303"/>
      <c r="U58" s="16"/>
    </row>
    <row r="59" spans="2:21" x14ac:dyDescent="0.3">
      <c r="B59" s="263"/>
      <c r="C59" s="108"/>
      <c r="D59" s="108"/>
      <c r="E59" s="108"/>
      <c r="F59" s="108"/>
      <c r="G59" s="108"/>
      <c r="H59" s="108"/>
      <c r="I59" s="108"/>
      <c r="J59" s="108"/>
      <c r="K59" s="304"/>
      <c r="L59" s="305"/>
      <c r="M59" s="305"/>
      <c r="N59" s="305"/>
      <c r="O59" s="305"/>
      <c r="P59" s="305"/>
      <c r="Q59" s="305"/>
      <c r="R59" s="305"/>
      <c r="S59" s="305"/>
      <c r="T59" s="306"/>
      <c r="U59" s="16"/>
    </row>
    <row r="60" spans="2:21" x14ac:dyDescent="0.3">
      <c r="B60" s="263"/>
      <c r="C60" s="108"/>
      <c r="D60" s="108"/>
      <c r="E60" s="108"/>
      <c r="F60" s="108"/>
      <c r="G60" s="108"/>
      <c r="H60" s="108"/>
      <c r="I60" s="108"/>
      <c r="J60" s="108"/>
      <c r="K60" s="108"/>
      <c r="L60" s="108"/>
      <c r="M60" s="108"/>
      <c r="N60" s="108"/>
      <c r="O60" s="108"/>
      <c r="P60" s="108"/>
      <c r="Q60" s="108"/>
      <c r="R60" s="108"/>
      <c r="S60" s="108"/>
      <c r="T60" s="108"/>
      <c r="U60" s="16"/>
    </row>
    <row r="61" spans="2:21" x14ac:dyDescent="0.3">
      <c r="B61" s="263"/>
      <c r="C61" s="108" t="s">
        <v>258</v>
      </c>
      <c r="D61" s="108"/>
      <c r="E61" s="108"/>
      <c r="F61" s="108"/>
      <c r="G61" s="108"/>
      <c r="H61" s="108"/>
      <c r="I61" s="214" t="s">
        <v>259</v>
      </c>
      <c r="J61" s="108"/>
      <c r="K61" s="298" t="s">
        <v>260</v>
      </c>
      <c r="L61" s="299"/>
      <c r="M61" s="299"/>
      <c r="N61" s="299"/>
      <c r="O61" s="299"/>
      <c r="P61" s="299"/>
      <c r="Q61" s="299"/>
      <c r="R61" s="299"/>
      <c r="S61" s="299"/>
      <c r="T61" s="300"/>
      <c r="U61" s="16"/>
    </row>
    <row r="62" spans="2:21" x14ac:dyDescent="0.3">
      <c r="B62" s="263"/>
      <c r="C62" s="108"/>
      <c r="D62" s="108"/>
      <c r="E62" s="108"/>
      <c r="F62" s="108"/>
      <c r="G62" s="108"/>
      <c r="H62" s="108"/>
      <c r="I62" s="272" t="s">
        <v>237</v>
      </c>
      <c r="J62" s="108"/>
      <c r="K62" s="301"/>
      <c r="L62" s="302"/>
      <c r="M62" s="302"/>
      <c r="N62" s="302"/>
      <c r="O62" s="302"/>
      <c r="P62" s="302"/>
      <c r="Q62" s="302"/>
      <c r="R62" s="302"/>
      <c r="S62" s="302"/>
      <c r="T62" s="303"/>
      <c r="U62" s="16"/>
    </row>
    <row r="63" spans="2:21" x14ac:dyDescent="0.3">
      <c r="B63" s="263"/>
      <c r="C63" s="108"/>
      <c r="D63" s="108"/>
      <c r="E63" s="108"/>
      <c r="F63" s="108"/>
      <c r="G63" s="108"/>
      <c r="H63" s="108"/>
      <c r="I63" s="108"/>
      <c r="J63" s="108"/>
      <c r="K63" s="301"/>
      <c r="L63" s="302"/>
      <c r="M63" s="302"/>
      <c r="N63" s="302"/>
      <c r="O63" s="302"/>
      <c r="P63" s="302"/>
      <c r="Q63" s="302"/>
      <c r="R63" s="302"/>
      <c r="S63" s="302"/>
      <c r="T63" s="303"/>
      <c r="U63" s="16"/>
    </row>
    <row r="64" spans="2:21" x14ac:dyDescent="0.3">
      <c r="B64" s="263"/>
      <c r="C64" s="108"/>
      <c r="D64" s="108"/>
      <c r="E64" s="108"/>
      <c r="F64" s="108"/>
      <c r="G64" s="108"/>
      <c r="H64" s="108"/>
      <c r="I64" s="108"/>
      <c r="J64" s="108"/>
      <c r="K64" s="304"/>
      <c r="L64" s="305"/>
      <c r="M64" s="305"/>
      <c r="N64" s="305"/>
      <c r="O64" s="305"/>
      <c r="P64" s="305"/>
      <c r="Q64" s="305"/>
      <c r="R64" s="305"/>
      <c r="S64" s="305"/>
      <c r="T64" s="306"/>
      <c r="U64" s="16"/>
    </row>
    <row r="65" spans="2:21" x14ac:dyDescent="0.3">
      <c r="B65" s="263"/>
      <c r="C65" s="108"/>
      <c r="D65" s="108"/>
      <c r="E65" s="108"/>
      <c r="F65" s="108"/>
      <c r="G65" s="108"/>
      <c r="H65" s="108"/>
      <c r="I65" s="108"/>
      <c r="J65" s="108"/>
      <c r="K65" s="108"/>
      <c r="L65" s="108"/>
      <c r="M65" s="108"/>
      <c r="N65" s="108"/>
      <c r="O65" s="108"/>
      <c r="P65" s="108"/>
      <c r="Q65" s="108"/>
      <c r="R65" s="108"/>
      <c r="S65" s="108"/>
      <c r="T65" s="108"/>
      <c r="U65" s="16"/>
    </row>
    <row r="66" spans="2:21" x14ac:dyDescent="0.3">
      <c r="B66" s="263"/>
      <c r="C66" s="108" t="s">
        <v>261</v>
      </c>
      <c r="D66" s="108"/>
      <c r="E66" s="108"/>
      <c r="F66" s="108"/>
      <c r="G66" s="108"/>
      <c r="H66" s="108"/>
      <c r="I66" s="272" t="s">
        <v>262</v>
      </c>
      <c r="J66" s="108"/>
      <c r="K66" s="298" t="s">
        <v>268</v>
      </c>
      <c r="L66" s="299"/>
      <c r="M66" s="299"/>
      <c r="N66" s="299"/>
      <c r="O66" s="299"/>
      <c r="P66" s="299"/>
      <c r="Q66" s="299"/>
      <c r="R66" s="299"/>
      <c r="S66" s="299"/>
      <c r="T66" s="300"/>
      <c r="U66" s="16"/>
    </row>
    <row r="67" spans="2:21" x14ac:dyDescent="0.3">
      <c r="B67" s="263"/>
      <c r="C67" s="108"/>
      <c r="D67" s="108"/>
      <c r="E67" s="108"/>
      <c r="F67" s="108"/>
      <c r="G67" s="108"/>
      <c r="H67" s="108"/>
      <c r="I67" s="108"/>
      <c r="J67" s="108"/>
      <c r="K67" s="304"/>
      <c r="L67" s="305"/>
      <c r="M67" s="305"/>
      <c r="N67" s="305"/>
      <c r="O67" s="305"/>
      <c r="P67" s="305"/>
      <c r="Q67" s="305"/>
      <c r="R67" s="305"/>
      <c r="S67" s="305"/>
      <c r="T67" s="306"/>
      <c r="U67" s="16"/>
    </row>
    <row r="68" spans="2:21" x14ac:dyDescent="0.3">
      <c r="B68" s="263"/>
      <c r="C68" s="108"/>
      <c r="D68" s="108"/>
      <c r="E68" s="108"/>
      <c r="F68" s="108"/>
      <c r="G68" s="108"/>
      <c r="H68" s="108"/>
      <c r="I68" s="108"/>
      <c r="J68" s="108"/>
      <c r="K68" s="108"/>
      <c r="L68" s="108"/>
      <c r="M68" s="108"/>
      <c r="N68" s="108"/>
      <c r="O68" s="108"/>
      <c r="P68" s="108"/>
      <c r="Q68" s="108"/>
      <c r="R68" s="108"/>
      <c r="S68" s="108"/>
      <c r="T68" s="108"/>
      <c r="U68" s="16"/>
    </row>
    <row r="69" spans="2:21" ht="14.45" customHeight="1" x14ac:dyDescent="0.3">
      <c r="B69" s="263"/>
      <c r="C69" s="108" t="s">
        <v>269</v>
      </c>
      <c r="D69" s="108"/>
      <c r="E69" s="108"/>
      <c r="F69" s="108"/>
      <c r="G69" s="108"/>
      <c r="H69" s="108"/>
      <c r="I69" s="272" t="s">
        <v>270</v>
      </c>
      <c r="J69" s="108"/>
      <c r="K69" s="307" t="s">
        <v>271</v>
      </c>
      <c r="L69" s="307"/>
      <c r="M69" s="307"/>
      <c r="N69" s="307"/>
      <c r="O69" s="307"/>
      <c r="P69" s="307"/>
      <c r="Q69" s="307"/>
      <c r="R69" s="307"/>
      <c r="S69" s="307"/>
      <c r="T69" s="307"/>
      <c r="U69" s="16"/>
    </row>
    <row r="70" spans="2:21" ht="22.15" customHeight="1" x14ac:dyDescent="0.3">
      <c r="B70" s="263"/>
      <c r="C70" s="108"/>
      <c r="D70" s="108"/>
      <c r="E70" s="108"/>
      <c r="F70" s="108"/>
      <c r="G70" s="108"/>
      <c r="H70" s="108"/>
      <c r="I70" s="108"/>
      <c r="J70" s="108"/>
      <c r="K70" s="307"/>
      <c r="L70" s="307"/>
      <c r="M70" s="307"/>
      <c r="N70" s="307"/>
      <c r="O70" s="307"/>
      <c r="P70" s="307"/>
      <c r="Q70" s="307"/>
      <c r="R70" s="307"/>
      <c r="S70" s="307"/>
      <c r="T70" s="307"/>
      <c r="U70" s="16"/>
    </row>
    <row r="71" spans="2:21" ht="24.6" customHeight="1" x14ac:dyDescent="0.3">
      <c r="B71" s="263"/>
      <c r="C71" s="108"/>
      <c r="D71" s="108"/>
      <c r="E71" s="108"/>
      <c r="F71" s="108"/>
      <c r="G71" s="108"/>
      <c r="H71" s="108"/>
      <c r="I71" s="108"/>
      <c r="J71" s="108"/>
      <c r="K71" s="307"/>
      <c r="L71" s="307"/>
      <c r="M71" s="307"/>
      <c r="N71" s="307"/>
      <c r="O71" s="307"/>
      <c r="P71" s="307"/>
      <c r="Q71" s="307"/>
      <c r="R71" s="307"/>
      <c r="S71" s="307"/>
      <c r="T71" s="307"/>
      <c r="U71" s="16"/>
    </row>
    <row r="72" spans="2:21" ht="20.45" customHeight="1" x14ac:dyDescent="0.3">
      <c r="B72" s="263"/>
      <c r="C72" s="108"/>
      <c r="D72" s="108"/>
      <c r="E72" s="108"/>
      <c r="F72" s="108"/>
      <c r="G72" s="108"/>
      <c r="H72" s="108"/>
      <c r="I72" s="108"/>
      <c r="J72" s="108"/>
      <c r="K72" s="307"/>
      <c r="L72" s="307"/>
      <c r="M72" s="307"/>
      <c r="N72" s="307"/>
      <c r="O72" s="307"/>
      <c r="P72" s="307"/>
      <c r="Q72" s="307"/>
      <c r="R72" s="307"/>
      <c r="S72" s="307"/>
      <c r="T72" s="307"/>
      <c r="U72" s="16"/>
    </row>
    <row r="73" spans="2:21" ht="15.6" customHeight="1" x14ac:dyDescent="0.3">
      <c r="B73" s="263"/>
      <c r="C73" s="108"/>
      <c r="D73" s="108"/>
      <c r="E73" s="108"/>
      <c r="F73" s="108"/>
      <c r="G73" s="108"/>
      <c r="H73" s="108"/>
      <c r="I73" s="108"/>
      <c r="J73" s="108"/>
      <c r="K73" s="108"/>
      <c r="L73" s="108"/>
      <c r="M73" s="108"/>
      <c r="N73" s="108"/>
      <c r="O73" s="108"/>
      <c r="P73" s="108"/>
      <c r="Q73" s="108"/>
      <c r="R73" s="108"/>
      <c r="S73" s="108"/>
      <c r="T73" s="108"/>
      <c r="U73" s="16"/>
    </row>
    <row r="74" spans="2:21" x14ac:dyDescent="0.3">
      <c r="B74" s="19"/>
    </row>
    <row r="75" spans="2:21" x14ac:dyDescent="0.3">
      <c r="B75" s="19"/>
    </row>
    <row r="76" spans="2:21" x14ac:dyDescent="0.3">
      <c r="B76" s="19"/>
    </row>
    <row r="77" spans="2:21" x14ac:dyDescent="0.3">
      <c r="B77" s="19"/>
    </row>
    <row r="78" spans="2:21" x14ac:dyDescent="0.3">
      <c r="B78" s="19"/>
    </row>
    <row r="79" spans="2:21" x14ac:dyDescent="0.3">
      <c r="B79" s="19"/>
    </row>
    <row r="80" spans="2:21" x14ac:dyDescent="0.3">
      <c r="B80" s="19"/>
    </row>
    <row r="81" spans="2:2" x14ac:dyDescent="0.3">
      <c r="B81" s="19"/>
    </row>
    <row r="82" spans="2:2" x14ac:dyDescent="0.3">
      <c r="B82" s="19"/>
    </row>
    <row r="83" spans="2:2" x14ac:dyDescent="0.3">
      <c r="B83" s="19"/>
    </row>
    <row r="84" spans="2:2" x14ac:dyDescent="0.3">
      <c r="B84" s="19"/>
    </row>
    <row r="85" spans="2:2" x14ac:dyDescent="0.3">
      <c r="B85" s="19"/>
    </row>
    <row r="86" spans="2:2" x14ac:dyDescent="0.3">
      <c r="B86" s="19"/>
    </row>
  </sheetData>
  <mergeCells count="11">
    <mergeCell ref="K28:T31"/>
    <mergeCell ref="K33:T36"/>
    <mergeCell ref="K38:T40"/>
    <mergeCell ref="K42:T43"/>
    <mergeCell ref="K69:T72"/>
    <mergeCell ref="K66:T67"/>
    <mergeCell ref="K45:T46"/>
    <mergeCell ref="K49:T50"/>
    <mergeCell ref="K52:T54"/>
    <mergeCell ref="K56:T59"/>
    <mergeCell ref="K61:T64"/>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417"/>
  <sheetViews>
    <sheetView tabSelected="1" zoomScaleNormal="100" workbookViewId="0">
      <pane xSplit="2" ySplit="12" topLeftCell="C52" activePane="bottomRight" state="frozen"/>
      <selection pane="topRight" activeCell="C1" sqref="C1"/>
      <selection pane="bottomLeft" activeCell="A13" sqref="A13"/>
      <selection pane="bottomRight" activeCell="L37" sqref="L37"/>
    </sheetView>
  </sheetViews>
  <sheetFormatPr defaultColWidth="8.85546875" defaultRowHeight="16.5" outlineLevelRow="3" x14ac:dyDescent="0.3"/>
  <cols>
    <col min="1" max="1" width="5.7109375" style="19" customWidth="1"/>
    <col min="2" max="2" width="5.28515625" style="19" customWidth="1"/>
    <col min="3" max="3" width="60.7109375" style="19" customWidth="1"/>
    <col min="4" max="4" width="4.85546875" style="19" customWidth="1"/>
    <col min="5" max="5" width="10.42578125" style="94" customWidth="1"/>
    <col min="6" max="7" width="4.7109375" style="19" customWidth="1"/>
    <col min="8" max="8" width="13.42578125" style="19" customWidth="1"/>
    <col min="9" max="9" width="13.140625" style="19" customWidth="1"/>
    <col min="10" max="10" width="12.28515625" style="19" customWidth="1"/>
    <col min="11" max="11" width="5.28515625" style="19" customWidth="1"/>
    <col min="12" max="14" width="11.140625" style="19" bestFit="1" customWidth="1"/>
    <col min="15" max="29" width="9.28515625" style="19" bestFit="1" customWidth="1"/>
    <col min="30" max="41" width="8.85546875" style="19"/>
    <col min="42" max="42" width="4.85546875" style="19" customWidth="1"/>
    <col min="43" max="16384" width="8.85546875" style="19"/>
  </cols>
  <sheetData>
    <row r="3" spans="2:42" ht="17.25" thickBot="1" x14ac:dyDescent="0.35">
      <c r="B3" s="16"/>
      <c r="C3" s="16"/>
      <c r="D3" s="16"/>
      <c r="E3" s="17"/>
      <c r="F3" s="18"/>
      <c r="G3" s="18"/>
      <c r="H3" s="18"/>
      <c r="I3" s="18"/>
      <c r="J3" s="18"/>
      <c r="K3" s="18"/>
      <c r="L3" s="18"/>
      <c r="M3" s="18"/>
      <c r="N3" s="18"/>
      <c r="O3" s="18"/>
      <c r="P3" s="18"/>
      <c r="Q3" s="18"/>
      <c r="R3" s="18"/>
      <c r="S3" s="18"/>
      <c r="T3" s="18"/>
      <c r="U3" s="18"/>
      <c r="V3" s="18"/>
      <c r="W3" s="18"/>
      <c r="X3" s="18"/>
      <c r="Y3" s="16"/>
      <c r="Z3" s="16"/>
      <c r="AA3" s="16"/>
      <c r="AB3" s="16"/>
      <c r="AC3" s="16"/>
      <c r="AD3" s="16"/>
      <c r="AE3" s="16"/>
      <c r="AF3" s="16"/>
      <c r="AG3" s="16"/>
      <c r="AH3" s="16"/>
      <c r="AI3" s="16"/>
      <c r="AJ3" s="16"/>
      <c r="AK3" s="16"/>
      <c r="AL3" s="16"/>
      <c r="AM3" s="16"/>
      <c r="AN3" s="16"/>
      <c r="AO3" s="16"/>
      <c r="AP3" s="16"/>
    </row>
    <row r="4" spans="2:42" x14ac:dyDescent="0.3">
      <c r="B4" s="16"/>
      <c r="C4" s="20" t="s">
        <v>30</v>
      </c>
      <c r="D4" s="132"/>
      <c r="E4" s="273"/>
      <c r="F4" s="274"/>
      <c r="G4" s="274"/>
      <c r="H4" s="275"/>
      <c r="I4" s="18"/>
      <c r="J4" s="18"/>
      <c r="K4" s="18"/>
      <c r="L4" s="18"/>
      <c r="M4" s="18"/>
      <c r="N4" s="18"/>
      <c r="O4" s="18"/>
      <c r="P4" s="18"/>
      <c r="Q4" s="18"/>
      <c r="R4" s="18"/>
      <c r="S4" s="18"/>
      <c r="T4" s="18"/>
      <c r="U4" s="18"/>
      <c r="V4" s="18"/>
      <c r="W4" s="18"/>
      <c r="X4" s="18"/>
      <c r="Y4" s="16"/>
      <c r="Z4" s="16"/>
      <c r="AA4" s="16"/>
      <c r="AB4" s="16"/>
      <c r="AC4" s="16"/>
      <c r="AD4" s="16"/>
      <c r="AE4" s="16"/>
      <c r="AF4" s="16"/>
      <c r="AG4" s="16"/>
      <c r="AH4" s="16"/>
      <c r="AI4" s="16"/>
      <c r="AJ4" s="16"/>
      <c r="AK4" s="16"/>
      <c r="AL4" s="16"/>
      <c r="AM4" s="16"/>
      <c r="AN4" s="16"/>
      <c r="AO4" s="16"/>
      <c r="AP4" s="16"/>
    </row>
    <row r="5" spans="2:42" x14ac:dyDescent="0.3">
      <c r="B5" s="16"/>
      <c r="C5" s="21" t="s">
        <v>281</v>
      </c>
      <c r="D5" s="23"/>
      <c r="E5" s="17"/>
      <c r="F5" s="18"/>
      <c r="G5" s="18"/>
      <c r="H5" s="276"/>
      <c r="I5" s="18"/>
      <c r="J5" s="18"/>
      <c r="K5" s="18"/>
      <c r="L5" s="18"/>
      <c r="M5" s="18"/>
      <c r="N5" s="18"/>
      <c r="O5" s="18"/>
      <c r="P5" s="18"/>
      <c r="Q5" s="18"/>
      <c r="R5" s="18"/>
      <c r="S5" s="18"/>
      <c r="T5" s="18"/>
      <c r="U5" s="18"/>
      <c r="V5" s="18"/>
      <c r="W5" s="18"/>
      <c r="X5" s="18"/>
      <c r="Y5" s="16"/>
      <c r="Z5" s="16"/>
      <c r="AA5" s="16"/>
      <c r="AB5" s="16"/>
      <c r="AC5" s="16"/>
      <c r="AD5" s="16"/>
      <c r="AE5" s="16"/>
      <c r="AF5" s="16"/>
      <c r="AG5" s="16"/>
      <c r="AH5" s="16"/>
      <c r="AI5" s="16"/>
      <c r="AJ5" s="16"/>
      <c r="AK5" s="16"/>
      <c r="AL5" s="16"/>
      <c r="AM5" s="16"/>
      <c r="AN5" s="16"/>
      <c r="AO5" s="16"/>
      <c r="AP5" s="16"/>
    </row>
    <row r="6" spans="2:42" ht="17.25" thickBot="1" x14ac:dyDescent="0.35">
      <c r="B6" s="16"/>
      <c r="C6" s="22" t="s">
        <v>280</v>
      </c>
      <c r="D6" s="133"/>
      <c r="E6" s="277"/>
      <c r="F6" s="278"/>
      <c r="G6" s="278"/>
      <c r="H6" s="279"/>
      <c r="I6" s="18"/>
      <c r="J6" s="18"/>
      <c r="K6" s="18"/>
      <c r="L6" s="18"/>
      <c r="M6" s="18"/>
      <c r="N6" s="18"/>
      <c r="O6" s="18"/>
      <c r="P6" s="18"/>
      <c r="Q6" s="18"/>
      <c r="R6" s="18"/>
      <c r="S6" s="18"/>
      <c r="T6" s="18"/>
      <c r="U6" s="18"/>
      <c r="V6" s="18"/>
      <c r="W6" s="18"/>
      <c r="X6" s="18"/>
      <c r="Y6" s="16"/>
      <c r="Z6" s="16"/>
      <c r="AA6" s="16"/>
      <c r="AB6" s="16"/>
      <c r="AC6" s="16"/>
      <c r="AD6" s="16"/>
      <c r="AE6" s="16"/>
      <c r="AF6" s="16"/>
      <c r="AG6" s="16"/>
      <c r="AH6" s="16"/>
      <c r="AI6" s="16"/>
      <c r="AJ6" s="16"/>
      <c r="AK6" s="16"/>
      <c r="AL6" s="16"/>
      <c r="AM6" s="16"/>
      <c r="AN6" s="16"/>
      <c r="AO6" s="16"/>
      <c r="AP6" s="16"/>
    </row>
    <row r="7" spans="2:42" x14ac:dyDescent="0.3">
      <c r="B7" s="16"/>
      <c r="C7" s="23"/>
      <c r="D7" s="23"/>
      <c r="E7" s="17"/>
      <c r="F7" s="18"/>
      <c r="G7" s="18"/>
      <c r="H7" s="18"/>
      <c r="I7" s="18"/>
      <c r="J7" s="18"/>
      <c r="K7" s="18"/>
      <c r="L7" s="24">
        <f>IF(L11="Implementare",0,J7+1)</f>
        <v>0</v>
      </c>
      <c r="M7" s="24">
        <f t="shared" ref="M7:AO7" si="0">IF(M11="Implementare",0,L7+1)</f>
        <v>0</v>
      </c>
      <c r="N7" s="24">
        <f t="shared" si="0"/>
        <v>0</v>
      </c>
      <c r="O7" s="24">
        <f t="shared" si="0"/>
        <v>1</v>
      </c>
      <c r="P7" s="24">
        <f t="shared" si="0"/>
        <v>2</v>
      </c>
      <c r="Q7" s="24">
        <f t="shared" si="0"/>
        <v>3</v>
      </c>
      <c r="R7" s="24">
        <f t="shared" si="0"/>
        <v>4</v>
      </c>
      <c r="S7" s="24">
        <f t="shared" si="0"/>
        <v>5</v>
      </c>
      <c r="T7" s="24">
        <f t="shared" si="0"/>
        <v>6</v>
      </c>
      <c r="U7" s="24">
        <f t="shared" si="0"/>
        <v>7</v>
      </c>
      <c r="V7" s="24">
        <f t="shared" si="0"/>
        <v>8</v>
      </c>
      <c r="W7" s="24">
        <f t="shared" si="0"/>
        <v>9</v>
      </c>
      <c r="X7" s="24">
        <f t="shared" si="0"/>
        <v>10</v>
      </c>
      <c r="Y7" s="24">
        <f t="shared" si="0"/>
        <v>11</v>
      </c>
      <c r="Z7" s="24">
        <f t="shared" si="0"/>
        <v>12</v>
      </c>
      <c r="AA7" s="24">
        <f t="shared" si="0"/>
        <v>13</v>
      </c>
      <c r="AB7" s="24">
        <f t="shared" si="0"/>
        <v>14</v>
      </c>
      <c r="AC7" s="24">
        <f t="shared" si="0"/>
        <v>15</v>
      </c>
      <c r="AD7" s="24">
        <f t="shared" si="0"/>
        <v>16</v>
      </c>
      <c r="AE7" s="24">
        <f t="shared" si="0"/>
        <v>17</v>
      </c>
      <c r="AF7" s="24">
        <f t="shared" si="0"/>
        <v>18</v>
      </c>
      <c r="AG7" s="24">
        <f t="shared" si="0"/>
        <v>19</v>
      </c>
      <c r="AH7" s="24">
        <f t="shared" si="0"/>
        <v>20</v>
      </c>
      <c r="AI7" s="24">
        <f t="shared" si="0"/>
        <v>21</v>
      </c>
      <c r="AJ7" s="24">
        <f t="shared" si="0"/>
        <v>22</v>
      </c>
      <c r="AK7" s="24">
        <f t="shared" si="0"/>
        <v>23</v>
      </c>
      <c r="AL7" s="24">
        <f t="shared" si="0"/>
        <v>24</v>
      </c>
      <c r="AM7" s="24">
        <f t="shared" si="0"/>
        <v>25</v>
      </c>
      <c r="AN7" s="24">
        <f t="shared" si="0"/>
        <v>26</v>
      </c>
      <c r="AO7" s="24">
        <f t="shared" si="0"/>
        <v>27</v>
      </c>
      <c r="AP7" s="16"/>
    </row>
    <row r="8" spans="2:42" ht="21.6" customHeight="1" x14ac:dyDescent="0.3">
      <c r="B8" s="16"/>
      <c r="C8" s="309" t="s">
        <v>123</v>
      </c>
      <c r="D8" s="310"/>
      <c r="E8" s="310"/>
      <c r="F8" s="310"/>
      <c r="G8" s="310"/>
      <c r="H8" s="310"/>
      <c r="I8" s="310"/>
      <c r="J8" s="310"/>
      <c r="K8" s="311"/>
      <c r="L8" s="95">
        <f>YEAR(E28)</f>
        <v>2023</v>
      </c>
      <c r="M8" s="95">
        <f>L8+1</f>
        <v>2024</v>
      </c>
      <c r="N8" s="95">
        <f t="shared" ref="N8:AC8" si="1">M8+1</f>
        <v>2025</v>
      </c>
      <c r="O8" s="95">
        <f t="shared" si="1"/>
        <v>2026</v>
      </c>
      <c r="P8" s="95">
        <f t="shared" si="1"/>
        <v>2027</v>
      </c>
      <c r="Q8" s="95">
        <f t="shared" si="1"/>
        <v>2028</v>
      </c>
      <c r="R8" s="95">
        <f t="shared" si="1"/>
        <v>2029</v>
      </c>
      <c r="S8" s="95">
        <f t="shared" si="1"/>
        <v>2030</v>
      </c>
      <c r="T8" s="95">
        <f t="shared" si="1"/>
        <v>2031</v>
      </c>
      <c r="U8" s="95">
        <f t="shared" si="1"/>
        <v>2032</v>
      </c>
      <c r="V8" s="95">
        <f t="shared" si="1"/>
        <v>2033</v>
      </c>
      <c r="W8" s="95">
        <f t="shared" si="1"/>
        <v>2034</v>
      </c>
      <c r="X8" s="95">
        <f t="shared" si="1"/>
        <v>2035</v>
      </c>
      <c r="Y8" s="95">
        <f t="shared" si="1"/>
        <v>2036</v>
      </c>
      <c r="Z8" s="95">
        <f t="shared" si="1"/>
        <v>2037</v>
      </c>
      <c r="AA8" s="95">
        <f t="shared" si="1"/>
        <v>2038</v>
      </c>
      <c r="AB8" s="95">
        <f t="shared" si="1"/>
        <v>2039</v>
      </c>
      <c r="AC8" s="95">
        <f t="shared" si="1"/>
        <v>2040</v>
      </c>
      <c r="AD8" s="95">
        <f t="shared" ref="AD8:AO8" si="2">AC8+1</f>
        <v>2041</v>
      </c>
      <c r="AE8" s="95">
        <f t="shared" si="2"/>
        <v>2042</v>
      </c>
      <c r="AF8" s="95">
        <f t="shared" si="2"/>
        <v>2043</v>
      </c>
      <c r="AG8" s="95">
        <f t="shared" si="2"/>
        <v>2044</v>
      </c>
      <c r="AH8" s="95">
        <f t="shared" si="2"/>
        <v>2045</v>
      </c>
      <c r="AI8" s="95">
        <f t="shared" si="2"/>
        <v>2046</v>
      </c>
      <c r="AJ8" s="95">
        <f t="shared" si="2"/>
        <v>2047</v>
      </c>
      <c r="AK8" s="95">
        <f t="shared" si="2"/>
        <v>2048</v>
      </c>
      <c r="AL8" s="95">
        <f t="shared" si="2"/>
        <v>2049</v>
      </c>
      <c r="AM8" s="95">
        <f t="shared" si="2"/>
        <v>2050</v>
      </c>
      <c r="AN8" s="95">
        <f t="shared" si="2"/>
        <v>2051</v>
      </c>
      <c r="AO8" s="95">
        <f t="shared" si="2"/>
        <v>2052</v>
      </c>
      <c r="AP8" s="16"/>
    </row>
    <row r="9" spans="2:42" hidden="1" x14ac:dyDescent="0.3">
      <c r="B9" s="16"/>
      <c r="C9" s="26"/>
      <c r="D9" s="27"/>
      <c r="E9" s="25"/>
      <c r="F9" s="28"/>
      <c r="G9" s="28"/>
      <c r="H9" s="27"/>
      <c r="I9" s="27"/>
      <c r="J9" s="28"/>
      <c r="K9" s="28"/>
      <c r="L9" s="96">
        <f>DATE(L8,12,31)</f>
        <v>45291</v>
      </c>
      <c r="M9" s="96">
        <f t="shared" ref="M9:AC9" si="3">DATE(M8,12,31)</f>
        <v>45657</v>
      </c>
      <c r="N9" s="96">
        <f t="shared" si="3"/>
        <v>46022</v>
      </c>
      <c r="O9" s="96">
        <f t="shared" si="3"/>
        <v>46387</v>
      </c>
      <c r="P9" s="96">
        <f t="shared" si="3"/>
        <v>46752</v>
      </c>
      <c r="Q9" s="96">
        <f t="shared" si="3"/>
        <v>47118</v>
      </c>
      <c r="R9" s="96">
        <f t="shared" si="3"/>
        <v>47483</v>
      </c>
      <c r="S9" s="96">
        <f t="shared" si="3"/>
        <v>47848</v>
      </c>
      <c r="T9" s="96">
        <f t="shared" si="3"/>
        <v>48213</v>
      </c>
      <c r="U9" s="96">
        <f t="shared" si="3"/>
        <v>48579</v>
      </c>
      <c r="V9" s="96">
        <f t="shared" si="3"/>
        <v>48944</v>
      </c>
      <c r="W9" s="96">
        <f t="shared" si="3"/>
        <v>49309</v>
      </c>
      <c r="X9" s="96">
        <f t="shared" si="3"/>
        <v>49674</v>
      </c>
      <c r="Y9" s="96">
        <f t="shared" si="3"/>
        <v>50040</v>
      </c>
      <c r="Z9" s="96">
        <f t="shared" si="3"/>
        <v>50405</v>
      </c>
      <c r="AA9" s="96">
        <f t="shared" si="3"/>
        <v>50770</v>
      </c>
      <c r="AB9" s="96">
        <f t="shared" si="3"/>
        <v>51135</v>
      </c>
      <c r="AC9" s="96">
        <f t="shared" si="3"/>
        <v>51501</v>
      </c>
      <c r="AD9" s="96">
        <f t="shared" ref="AD9" si="4">DATE(AD8,12,31)</f>
        <v>51866</v>
      </c>
      <c r="AE9" s="96">
        <f t="shared" ref="AE9" si="5">DATE(AE8,12,31)</f>
        <v>52231</v>
      </c>
      <c r="AF9" s="96">
        <f t="shared" ref="AF9" si="6">DATE(AF8,12,31)</f>
        <v>52596</v>
      </c>
      <c r="AG9" s="96">
        <f t="shared" ref="AG9" si="7">DATE(AG8,12,31)</f>
        <v>52962</v>
      </c>
      <c r="AH9" s="96">
        <f t="shared" ref="AH9" si="8">DATE(AH8,12,31)</f>
        <v>53327</v>
      </c>
      <c r="AI9" s="96">
        <f t="shared" ref="AI9" si="9">DATE(AI8,12,31)</f>
        <v>53692</v>
      </c>
      <c r="AJ9" s="96">
        <f t="shared" ref="AJ9" si="10">DATE(AJ8,12,31)</f>
        <v>54057</v>
      </c>
      <c r="AK9" s="96">
        <f t="shared" ref="AK9" si="11">DATE(AK8,12,31)</f>
        <v>54423</v>
      </c>
      <c r="AL9" s="96">
        <f t="shared" ref="AL9" si="12">DATE(AL8,12,31)</f>
        <v>54788</v>
      </c>
      <c r="AM9" s="96">
        <f t="shared" ref="AM9" si="13">DATE(AM8,12,31)</f>
        <v>55153</v>
      </c>
      <c r="AN9" s="96">
        <f t="shared" ref="AN9" si="14">DATE(AN8,12,31)</f>
        <v>55518</v>
      </c>
      <c r="AO9" s="96">
        <f t="shared" ref="AO9" si="15">DATE(AO8,12,31)</f>
        <v>55884</v>
      </c>
      <c r="AP9" s="16"/>
    </row>
    <row r="10" spans="2:42" hidden="1" x14ac:dyDescent="0.3">
      <c r="B10" s="16"/>
      <c r="C10" s="26"/>
      <c r="D10" s="27"/>
      <c r="E10" s="25"/>
      <c r="F10" s="28"/>
      <c r="G10" s="28"/>
      <c r="H10" s="27"/>
      <c r="I10" s="27"/>
      <c r="J10" s="28"/>
      <c r="K10" s="28"/>
      <c r="L10" s="97">
        <f>DATEDIF(E28,L9,"M")</f>
        <v>7</v>
      </c>
      <c r="M10" s="97">
        <f>DATEDIF(L9,M9,"M")</f>
        <v>12</v>
      </c>
      <c r="N10" s="97">
        <f t="shared" ref="N10:AC10" si="16">DATEDIF(M9,N9,"M")</f>
        <v>12</v>
      </c>
      <c r="O10" s="97">
        <f t="shared" si="16"/>
        <v>12</v>
      </c>
      <c r="P10" s="97">
        <f t="shared" si="16"/>
        <v>12</v>
      </c>
      <c r="Q10" s="97">
        <f t="shared" si="16"/>
        <v>12</v>
      </c>
      <c r="R10" s="97">
        <f t="shared" si="16"/>
        <v>12</v>
      </c>
      <c r="S10" s="97">
        <f t="shared" si="16"/>
        <v>12</v>
      </c>
      <c r="T10" s="97">
        <f t="shared" si="16"/>
        <v>12</v>
      </c>
      <c r="U10" s="97">
        <f t="shared" si="16"/>
        <v>12</v>
      </c>
      <c r="V10" s="97">
        <f t="shared" si="16"/>
        <v>12</v>
      </c>
      <c r="W10" s="97">
        <f t="shared" si="16"/>
        <v>12</v>
      </c>
      <c r="X10" s="97">
        <f t="shared" si="16"/>
        <v>12</v>
      </c>
      <c r="Y10" s="97">
        <f t="shared" si="16"/>
        <v>12</v>
      </c>
      <c r="Z10" s="97">
        <f t="shared" si="16"/>
        <v>12</v>
      </c>
      <c r="AA10" s="97">
        <f t="shared" si="16"/>
        <v>12</v>
      </c>
      <c r="AB10" s="97">
        <f t="shared" si="16"/>
        <v>12</v>
      </c>
      <c r="AC10" s="97">
        <f t="shared" si="16"/>
        <v>12</v>
      </c>
      <c r="AD10" s="97">
        <f t="shared" ref="AD10" si="17">DATEDIF(AC9,AD9,"M")</f>
        <v>12</v>
      </c>
      <c r="AE10" s="97">
        <f t="shared" ref="AE10" si="18">DATEDIF(AD9,AE9,"M")</f>
        <v>12</v>
      </c>
      <c r="AF10" s="97">
        <f t="shared" ref="AF10" si="19">DATEDIF(AE9,AF9,"M")</f>
        <v>12</v>
      </c>
      <c r="AG10" s="97">
        <f t="shared" ref="AG10" si="20">DATEDIF(AF9,AG9,"M")</f>
        <v>12</v>
      </c>
      <c r="AH10" s="97">
        <f t="shared" ref="AH10" si="21">DATEDIF(AG9,AH9,"M")</f>
        <v>12</v>
      </c>
      <c r="AI10" s="97">
        <f t="shared" ref="AI10" si="22">DATEDIF(AH9,AI9,"M")</f>
        <v>12</v>
      </c>
      <c r="AJ10" s="97">
        <f t="shared" ref="AJ10" si="23">DATEDIF(AI9,AJ9,"M")</f>
        <v>12</v>
      </c>
      <c r="AK10" s="97">
        <f t="shared" ref="AK10" si="24">DATEDIF(AJ9,AK9,"M")</f>
        <v>12</v>
      </c>
      <c r="AL10" s="97">
        <f t="shared" ref="AL10" si="25">DATEDIF(AK9,AL9,"M")</f>
        <v>12</v>
      </c>
      <c r="AM10" s="97">
        <f t="shared" ref="AM10" si="26">DATEDIF(AL9,AM9,"M")</f>
        <v>12</v>
      </c>
      <c r="AN10" s="97">
        <f t="shared" ref="AN10" si="27">DATEDIF(AM9,AN9,"M")</f>
        <v>12</v>
      </c>
      <c r="AO10" s="97">
        <f t="shared" ref="AO10" si="28">DATEDIF(AN9,AO9,"M")</f>
        <v>12</v>
      </c>
      <c r="AP10" s="16"/>
    </row>
    <row r="11" spans="2:42" ht="22.9" customHeight="1" x14ac:dyDescent="0.3">
      <c r="B11" s="16"/>
      <c r="C11" s="309" t="s">
        <v>124</v>
      </c>
      <c r="D11" s="310"/>
      <c r="E11" s="310"/>
      <c r="F11" s="310"/>
      <c r="G11" s="310"/>
      <c r="H11" s="310"/>
      <c r="I11" s="310"/>
      <c r="J11" s="310"/>
      <c r="K11" s="311"/>
      <c r="L11" s="98" t="s">
        <v>122</v>
      </c>
      <c r="M11" s="99" t="str">
        <f>IF($E$29-L10&gt;=0,"Implementare","Operare")</f>
        <v>Implementare</v>
      </c>
      <c r="N11" s="99" t="str">
        <f>IF($E$29-SUM($L$10:M10)&gt;=0,"Implementare","Operare")</f>
        <v>Implementare</v>
      </c>
      <c r="O11" s="99" t="str">
        <f>IF($E$29-SUM($L$10:N10)&gt;=0,"Implementare","Operare")</f>
        <v>Operare</v>
      </c>
      <c r="P11" s="99" t="str">
        <f>IF($E$29-SUM($L$10:O10)&gt;=0,"Implementare","Operare")</f>
        <v>Operare</v>
      </c>
      <c r="Q11" s="99" t="str">
        <f>IF($E$29-SUM($L$10:P10)&gt;=0,"Implementare","Operare")</f>
        <v>Operare</v>
      </c>
      <c r="R11" s="99" t="str">
        <f>IF($E$29-SUM($L$10:Q10)&gt;=0,"Implementare","Operare")</f>
        <v>Operare</v>
      </c>
      <c r="S11" s="99" t="str">
        <f>IF($E$29-SUM($L$10:R10)&gt;=0,"Implementare","Operare")</f>
        <v>Operare</v>
      </c>
      <c r="T11" s="99" t="str">
        <f>IF($E$29-SUM($L$10:S10)&gt;=0,"Implementare","Operare")</f>
        <v>Operare</v>
      </c>
      <c r="U11" s="99" t="str">
        <f>IF($E$29-SUM($L$10:T10)&gt;=0,"Implementare","Operare")</f>
        <v>Operare</v>
      </c>
      <c r="V11" s="99" t="str">
        <f>IF($E$29-SUM($L$10:U10)&gt;=0,"Implementare","Operare")</f>
        <v>Operare</v>
      </c>
      <c r="W11" s="99" t="str">
        <f>IF($E$29-SUM($L$10:V10)&gt;=0,"Implementare","Operare")</f>
        <v>Operare</v>
      </c>
      <c r="X11" s="99" t="str">
        <f>IF($E$29-SUM($L$10:W10)&gt;=0,"Implementare","Operare")</f>
        <v>Operare</v>
      </c>
      <c r="Y11" s="99" t="str">
        <f>IF($E$29-SUM($L$10:X10)&gt;=0,"Implementare","Operare")</f>
        <v>Operare</v>
      </c>
      <c r="Z11" s="99" t="str">
        <f>IF($E$29-SUM($L$10:Y10)&gt;=0,"Implementare","Operare")</f>
        <v>Operare</v>
      </c>
      <c r="AA11" s="99" t="str">
        <f>IF($E$29-SUM($L$10:Z10)&gt;=0,"Implementare","Operare")</f>
        <v>Operare</v>
      </c>
      <c r="AB11" s="99" t="str">
        <f>IF($E$29-SUM($L$10:AA10)&gt;=0,"Implementare","Operare")</f>
        <v>Operare</v>
      </c>
      <c r="AC11" s="99" t="str">
        <f>IF($E$29-SUM($L$10:AB10)&gt;=0,"Implementare","Operare")</f>
        <v>Operare</v>
      </c>
      <c r="AD11" s="99" t="str">
        <f>IF($E$29-SUM($L$10:AC10)&gt;=0,"Implementare","Operare")</f>
        <v>Operare</v>
      </c>
      <c r="AE11" s="99" t="str">
        <f>IF($E$29-SUM($L$10:AD10)&gt;=0,"Implementare","Operare")</f>
        <v>Operare</v>
      </c>
      <c r="AF11" s="99" t="str">
        <f>IF($E$29-SUM($L$10:AE10)&gt;=0,"Implementare","Operare")</f>
        <v>Operare</v>
      </c>
      <c r="AG11" s="99" t="str">
        <f>IF($E$29-SUM($L$10:AF10)&gt;=0,"Implementare","Operare")</f>
        <v>Operare</v>
      </c>
      <c r="AH11" s="99" t="str">
        <f>IF($E$29-SUM($L$10:AG10)&gt;=0,"Implementare","Operare")</f>
        <v>Operare</v>
      </c>
      <c r="AI11" s="99" t="str">
        <f>IF($E$29-SUM($L$10:AH10)&gt;=0,"Implementare","Operare")</f>
        <v>Operare</v>
      </c>
      <c r="AJ11" s="99" t="str">
        <f>IF($E$29-SUM($L$10:AI10)&gt;=0,"Implementare","Operare")</f>
        <v>Operare</v>
      </c>
      <c r="AK11" s="99" t="str">
        <f>IF($E$29-SUM($L$10:AJ10)&gt;=0,"Implementare","Operare")</f>
        <v>Operare</v>
      </c>
      <c r="AL11" s="99" t="str">
        <f>IF($E$29-SUM($L$10:AK10)&gt;=0,"Implementare","Operare")</f>
        <v>Operare</v>
      </c>
      <c r="AM11" s="99" t="str">
        <f>IF($E$29-SUM($L$10:AL10)&gt;=0,"Implementare","Operare")</f>
        <v>Operare</v>
      </c>
      <c r="AN11" s="99" t="str">
        <f>IF($E$29-SUM($L$10:AM10)&gt;=0,"Implementare","Operare")</f>
        <v>Operare</v>
      </c>
      <c r="AO11" s="99" t="str">
        <f>IF($E$29-SUM($L$10:AN10)&gt;=0,"Implementare","Operare")</f>
        <v>Operare</v>
      </c>
      <c r="AP11" s="16"/>
    </row>
    <row r="12" spans="2:42" x14ac:dyDescent="0.3">
      <c r="B12" s="16"/>
      <c r="C12" s="16"/>
      <c r="D12" s="16"/>
      <c r="E12" s="29"/>
      <c r="F12" s="23"/>
      <c r="G12" s="23"/>
      <c r="H12" s="23"/>
      <c r="I12" s="23"/>
      <c r="J12" s="23"/>
      <c r="K12" s="23"/>
      <c r="L12" s="23"/>
      <c r="M12" s="23"/>
      <c r="N12" s="23"/>
      <c r="O12" s="23"/>
      <c r="P12" s="23"/>
      <c r="Q12" s="23"/>
      <c r="R12" s="23"/>
      <c r="S12" s="23"/>
      <c r="T12" s="23"/>
      <c r="U12" s="23"/>
      <c r="V12" s="23"/>
      <c r="W12" s="18"/>
      <c r="X12" s="18"/>
      <c r="Y12" s="16"/>
      <c r="Z12" s="16"/>
      <c r="AA12" s="16"/>
      <c r="AB12" s="16"/>
      <c r="AC12" s="16"/>
      <c r="AD12" s="16"/>
      <c r="AE12" s="16"/>
      <c r="AF12" s="16"/>
      <c r="AG12" s="16"/>
      <c r="AH12" s="16"/>
      <c r="AI12" s="16"/>
      <c r="AJ12" s="16"/>
      <c r="AK12" s="16"/>
      <c r="AL12" s="16"/>
      <c r="AM12" s="16"/>
      <c r="AN12" s="16"/>
      <c r="AO12" s="16"/>
      <c r="AP12" s="16"/>
    </row>
    <row r="13" spans="2:42" x14ac:dyDescent="0.3">
      <c r="E13" s="19"/>
    </row>
    <row r="14" spans="2:42" x14ac:dyDescent="0.3">
      <c r="E14" s="19"/>
    </row>
    <row r="15" spans="2:42" x14ac:dyDescent="0.3">
      <c r="B15" s="16"/>
      <c r="C15" s="16"/>
      <c r="D15" s="16"/>
      <c r="E15" s="29"/>
      <c r="F15" s="23"/>
      <c r="G15" s="23"/>
      <c r="H15" s="23"/>
      <c r="I15" s="23"/>
      <c r="J15" s="23"/>
      <c r="K15" s="23"/>
      <c r="L15" s="23"/>
      <c r="M15" s="23"/>
      <c r="N15" s="23"/>
      <c r="O15" s="23"/>
      <c r="P15" s="23"/>
      <c r="Q15" s="23"/>
      <c r="R15" s="23"/>
      <c r="S15" s="23"/>
      <c r="T15" s="23"/>
      <c r="U15" s="23"/>
      <c r="V15" s="23"/>
      <c r="W15" s="18"/>
      <c r="X15" s="18"/>
      <c r="Y15" s="16"/>
      <c r="Z15" s="16"/>
      <c r="AA15" s="16"/>
      <c r="AB15" s="16"/>
      <c r="AC15" s="16"/>
      <c r="AD15" s="16"/>
      <c r="AE15" s="16"/>
      <c r="AF15" s="16"/>
      <c r="AG15" s="16"/>
      <c r="AH15" s="16"/>
      <c r="AI15" s="16"/>
      <c r="AJ15" s="16"/>
      <c r="AK15" s="16"/>
      <c r="AL15" s="16"/>
      <c r="AM15" s="16"/>
      <c r="AN15" s="16"/>
      <c r="AO15" s="16"/>
      <c r="AP15" s="16"/>
    </row>
    <row r="16" spans="2:42" s="35" customFormat="1" ht="24.6" customHeight="1" x14ac:dyDescent="0.25">
      <c r="B16" s="30"/>
      <c r="C16" s="31" t="s">
        <v>125</v>
      </c>
      <c r="D16" s="32"/>
      <c r="E16" s="33"/>
      <c r="F16" s="34"/>
      <c r="G16" s="34"/>
      <c r="H16" s="34"/>
      <c r="I16" s="34"/>
      <c r="J16" s="34"/>
      <c r="K16" s="34"/>
      <c r="L16" s="34"/>
      <c r="M16" s="34"/>
      <c r="N16" s="34"/>
      <c r="O16" s="34"/>
      <c r="P16" s="34"/>
      <c r="Q16" s="34"/>
      <c r="R16" s="34"/>
      <c r="S16" s="34"/>
      <c r="T16" s="34"/>
      <c r="U16" s="34"/>
      <c r="V16" s="34"/>
      <c r="W16" s="34"/>
      <c r="X16" s="34"/>
      <c r="Y16" s="32"/>
      <c r="Z16" s="32"/>
      <c r="AA16" s="32"/>
      <c r="AB16" s="32"/>
      <c r="AC16" s="32"/>
      <c r="AD16" s="32"/>
      <c r="AE16" s="32"/>
      <c r="AF16" s="32"/>
      <c r="AG16" s="32"/>
      <c r="AH16" s="32"/>
      <c r="AI16" s="32"/>
      <c r="AJ16" s="32"/>
      <c r="AK16" s="32"/>
      <c r="AL16" s="32"/>
      <c r="AM16" s="32"/>
      <c r="AN16" s="32"/>
      <c r="AO16" s="32"/>
      <c r="AP16" s="30"/>
    </row>
    <row r="17" spans="2:42" s="38" customFormat="1" ht="12.75" x14ac:dyDescent="0.2">
      <c r="B17" s="36"/>
      <c r="C17" s="36"/>
      <c r="D17" s="36"/>
      <c r="E17" s="37"/>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row>
    <row r="18" spans="2:42" s="38" customFormat="1" ht="19.899999999999999" customHeight="1" x14ac:dyDescent="0.2">
      <c r="B18" s="36"/>
      <c r="C18" s="39" t="s">
        <v>143</v>
      </c>
      <c r="D18" s="36"/>
      <c r="E18" s="312"/>
      <c r="F18" s="313"/>
      <c r="G18" s="313"/>
      <c r="H18" s="313"/>
      <c r="I18" s="313"/>
      <c r="J18" s="313"/>
      <c r="K18" s="314"/>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row>
    <row r="19" spans="2:42" s="38" customFormat="1" ht="12.75" x14ac:dyDescent="0.2">
      <c r="B19" s="36"/>
      <c r="C19" s="36"/>
      <c r="D19" s="36"/>
      <c r="E19" s="37"/>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row>
    <row r="20" spans="2:42" s="38" customFormat="1" ht="46.15" customHeight="1" x14ac:dyDescent="0.2">
      <c r="B20" s="36"/>
      <c r="C20" s="39" t="s">
        <v>144</v>
      </c>
      <c r="D20" s="36"/>
      <c r="E20" s="315"/>
      <c r="F20" s="316"/>
      <c r="G20" s="316"/>
      <c r="H20" s="316"/>
      <c r="I20" s="316"/>
      <c r="J20" s="316"/>
      <c r="K20" s="317"/>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row>
    <row r="21" spans="2:42" s="38" customFormat="1" ht="12.75" x14ac:dyDescent="0.2">
      <c r="B21" s="36"/>
      <c r="C21" s="36"/>
      <c r="D21" s="36"/>
      <c r="E21" s="37"/>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row>
    <row r="22" spans="2:42" s="38" customFormat="1" x14ac:dyDescent="0.3">
      <c r="B22" s="36"/>
      <c r="C22" s="40" t="s">
        <v>145</v>
      </c>
      <c r="D22" s="36"/>
      <c r="E22" s="41" t="s">
        <v>146</v>
      </c>
      <c r="F22" s="36"/>
      <c r="G22" s="42" t="s">
        <v>146</v>
      </c>
      <c r="H22" s="43"/>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row>
    <row r="23" spans="2:42" s="38" customFormat="1" ht="12.75" x14ac:dyDescent="0.2">
      <c r="B23" s="36"/>
      <c r="C23" s="36"/>
      <c r="D23" s="36"/>
      <c r="E23" s="37"/>
      <c r="F23" s="36"/>
      <c r="G23" s="42" t="s">
        <v>147</v>
      </c>
      <c r="H23" s="43"/>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row>
    <row r="24" spans="2:42" s="38" customFormat="1" x14ac:dyDescent="0.3">
      <c r="B24" s="36"/>
      <c r="C24" s="40" t="s">
        <v>51</v>
      </c>
      <c r="D24" s="36"/>
      <c r="E24" s="100">
        <v>5</v>
      </c>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row>
    <row r="25" spans="2:42" s="38" customFormat="1" x14ac:dyDescent="0.3">
      <c r="B25" s="36"/>
      <c r="C25" s="16"/>
      <c r="D25" s="36"/>
      <c r="E25" s="1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row>
    <row r="26" spans="2:42" s="38" customFormat="1" x14ac:dyDescent="0.3">
      <c r="B26" s="36"/>
      <c r="C26" s="40" t="s">
        <v>187</v>
      </c>
      <c r="D26" s="36"/>
      <c r="E26" s="101">
        <f>'0-Instructiuni'!G28</f>
        <v>5.3999999999999999E-2</v>
      </c>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row>
    <row r="27" spans="2:42" s="38" customFormat="1" x14ac:dyDescent="0.3">
      <c r="B27" s="36"/>
      <c r="C27" s="16"/>
      <c r="D27" s="36"/>
      <c r="E27" s="1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row>
    <row r="28" spans="2:42" s="38" customFormat="1" ht="20.45" customHeight="1" x14ac:dyDescent="0.2">
      <c r="B28" s="36"/>
      <c r="C28" s="39" t="s">
        <v>243</v>
      </c>
      <c r="D28" s="36"/>
      <c r="E28" s="44">
        <v>45047</v>
      </c>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row>
    <row r="29" spans="2:42" s="38" customFormat="1" ht="31.15" customHeight="1" x14ac:dyDescent="0.2">
      <c r="B29" s="36"/>
      <c r="C29" s="45" t="s">
        <v>244</v>
      </c>
      <c r="D29" s="36"/>
      <c r="E29" s="46">
        <v>30</v>
      </c>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row>
    <row r="30" spans="2:42" s="38" customFormat="1" ht="12.75" x14ac:dyDescent="0.2">
      <c r="B30" s="36"/>
      <c r="C30" s="36"/>
      <c r="D30" s="36"/>
      <c r="E30" s="37"/>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row>
    <row r="31" spans="2:42" s="38" customFormat="1" ht="12.75" x14ac:dyDescent="0.2"/>
    <row r="32" spans="2:42" s="38" customFormat="1" ht="12.75" x14ac:dyDescent="0.2"/>
    <row r="33" spans="2:42" s="38" customFormat="1" ht="12.75" x14ac:dyDescent="0.2">
      <c r="B33" s="36"/>
      <c r="C33" s="36"/>
      <c r="D33" s="36"/>
      <c r="E33" s="37"/>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row>
    <row r="34" spans="2:42" s="35" customFormat="1" ht="27" customHeight="1" x14ac:dyDescent="0.25">
      <c r="B34" s="30"/>
      <c r="C34" s="31" t="s">
        <v>82</v>
      </c>
      <c r="D34" s="47"/>
      <c r="E34" s="48"/>
      <c r="F34" s="47"/>
      <c r="G34" s="47"/>
      <c r="H34" s="47"/>
      <c r="I34" s="47"/>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0"/>
    </row>
    <row r="35" spans="2:42" x14ac:dyDescent="0.3">
      <c r="B35" s="16"/>
      <c r="C35" s="16"/>
      <c r="D35" s="16"/>
      <c r="E35" s="49"/>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row>
    <row r="36" spans="2:42" outlineLevel="1" x14ac:dyDescent="0.3">
      <c r="B36" s="16"/>
      <c r="C36" s="45" t="s">
        <v>52</v>
      </c>
      <c r="D36" s="16"/>
      <c r="E36" s="29"/>
      <c r="F36" s="16"/>
      <c r="G36" s="16"/>
      <c r="H36" s="50">
        <v>2020</v>
      </c>
      <c r="I36" s="50">
        <v>2021</v>
      </c>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row>
    <row r="37" spans="2:42" outlineLevel="1" x14ac:dyDescent="0.3">
      <c r="B37" s="16"/>
      <c r="C37" s="51"/>
      <c r="D37" s="16"/>
      <c r="E37" s="49"/>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row>
    <row r="38" spans="2:42" outlineLevel="2" x14ac:dyDescent="0.3">
      <c r="B38" s="16"/>
      <c r="C38" s="52" t="s">
        <v>62</v>
      </c>
      <c r="D38" s="16"/>
      <c r="E38" s="49"/>
      <c r="F38" s="16"/>
      <c r="G38" s="16"/>
      <c r="H38" s="53"/>
      <c r="I38" s="54"/>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row>
    <row r="39" spans="2:42" outlineLevel="2" x14ac:dyDescent="0.3">
      <c r="B39" s="16"/>
      <c r="C39" s="55" t="s">
        <v>53</v>
      </c>
      <c r="D39" s="16"/>
      <c r="E39" s="49" t="s">
        <v>114</v>
      </c>
      <c r="F39" s="16"/>
      <c r="G39" s="16"/>
      <c r="H39" s="56"/>
      <c r="I39" s="57"/>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row>
    <row r="40" spans="2:42" outlineLevel="2" x14ac:dyDescent="0.3">
      <c r="B40" s="16"/>
      <c r="C40" s="55" t="s">
        <v>54</v>
      </c>
      <c r="D40" s="16"/>
      <c r="E40" s="49" t="s">
        <v>114</v>
      </c>
      <c r="F40" s="16"/>
      <c r="G40" s="16"/>
      <c r="H40" s="56"/>
      <c r="I40" s="57"/>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row>
    <row r="41" spans="2:42" outlineLevel="2" x14ac:dyDescent="0.3">
      <c r="B41" s="16"/>
      <c r="C41" s="55" t="s">
        <v>55</v>
      </c>
      <c r="D41" s="16"/>
      <c r="E41" s="49" t="s">
        <v>114</v>
      </c>
      <c r="F41" s="16"/>
      <c r="G41" s="16"/>
      <c r="H41" s="56"/>
      <c r="I41" s="57"/>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row>
    <row r="42" spans="2:42" outlineLevel="2" x14ac:dyDescent="0.3">
      <c r="B42" s="16"/>
      <c r="C42" s="58" t="s">
        <v>56</v>
      </c>
      <c r="D42" s="16"/>
      <c r="E42" s="49"/>
      <c r="F42" s="16"/>
      <c r="G42" s="16"/>
      <c r="H42" s="102">
        <f>SUM(H39:H41)</f>
        <v>0</v>
      </c>
      <c r="I42" s="103">
        <f>SUM(I39:I41)</f>
        <v>0</v>
      </c>
      <c r="J42" s="16"/>
      <c r="K42" s="16"/>
      <c r="L42" s="59"/>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row>
    <row r="43" spans="2:42" outlineLevel="2" x14ac:dyDescent="0.3">
      <c r="B43" s="16"/>
      <c r="C43" s="55" t="s">
        <v>63</v>
      </c>
      <c r="D43" s="16"/>
      <c r="E43" s="49"/>
      <c r="F43" s="16"/>
      <c r="G43" s="16"/>
      <c r="H43" s="60"/>
      <c r="I43" s="61"/>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row>
    <row r="44" spans="2:42" outlineLevel="2" x14ac:dyDescent="0.3">
      <c r="B44" s="16"/>
      <c r="C44" s="55" t="s">
        <v>57</v>
      </c>
      <c r="D44" s="16"/>
      <c r="E44" s="49" t="s">
        <v>114</v>
      </c>
      <c r="F44" s="16"/>
      <c r="G44" s="16"/>
      <c r="H44" s="56"/>
      <c r="I44" s="57"/>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row>
    <row r="45" spans="2:42" outlineLevel="2" x14ac:dyDescent="0.3">
      <c r="B45" s="16"/>
      <c r="C45" s="55" t="s">
        <v>58</v>
      </c>
      <c r="D45" s="16"/>
      <c r="E45" s="49" t="s">
        <v>114</v>
      </c>
      <c r="F45" s="16"/>
      <c r="G45" s="16"/>
      <c r="H45" s="56"/>
      <c r="I45" s="57"/>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row>
    <row r="46" spans="2:42" outlineLevel="2" x14ac:dyDescent="0.3">
      <c r="B46" s="16"/>
      <c r="C46" s="55" t="s">
        <v>59</v>
      </c>
      <c r="D46" s="16"/>
      <c r="E46" s="49" t="s">
        <v>114</v>
      </c>
      <c r="F46" s="16"/>
      <c r="G46" s="16"/>
      <c r="H46" s="56"/>
      <c r="I46" s="57"/>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row>
    <row r="47" spans="2:42" outlineLevel="2" x14ac:dyDescent="0.3">
      <c r="B47" s="16"/>
      <c r="C47" s="55" t="s">
        <v>60</v>
      </c>
      <c r="D47" s="16"/>
      <c r="E47" s="49" t="s">
        <v>114</v>
      </c>
      <c r="F47" s="16"/>
      <c r="G47" s="16"/>
      <c r="H47" s="56"/>
      <c r="I47" s="57"/>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row>
    <row r="48" spans="2:42" outlineLevel="2" x14ac:dyDescent="0.3">
      <c r="B48" s="16"/>
      <c r="C48" s="58" t="s">
        <v>61</v>
      </c>
      <c r="D48" s="16"/>
      <c r="E48" s="49"/>
      <c r="F48" s="16"/>
      <c r="G48" s="16"/>
      <c r="H48" s="102">
        <f>SUM(H44:H47)</f>
        <v>0</v>
      </c>
      <c r="I48" s="103">
        <f>SUM(I44:I47)</f>
        <v>0</v>
      </c>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row>
    <row r="49" spans="2:42" outlineLevel="2" x14ac:dyDescent="0.3">
      <c r="B49" s="16"/>
      <c r="C49" s="58" t="s">
        <v>64</v>
      </c>
      <c r="D49" s="16"/>
      <c r="E49" s="49" t="s">
        <v>114</v>
      </c>
      <c r="F49" s="16"/>
      <c r="G49" s="16"/>
      <c r="H49" s="56"/>
      <c r="I49" s="57"/>
      <c r="J49" s="16"/>
      <c r="K49" s="16"/>
      <c r="L49" s="62"/>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row>
    <row r="50" spans="2:42" outlineLevel="2" x14ac:dyDescent="0.3">
      <c r="B50" s="16"/>
      <c r="C50" s="58" t="s">
        <v>65</v>
      </c>
      <c r="D50" s="16"/>
      <c r="E50" s="49" t="s">
        <v>114</v>
      </c>
      <c r="F50" s="16"/>
      <c r="G50" s="16"/>
      <c r="H50" s="56"/>
      <c r="I50" s="57"/>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row>
    <row r="51" spans="2:42" outlineLevel="2" x14ac:dyDescent="0.3">
      <c r="B51" s="16"/>
      <c r="C51" s="58" t="s">
        <v>66</v>
      </c>
      <c r="D51" s="16"/>
      <c r="E51" s="49" t="s">
        <v>114</v>
      </c>
      <c r="F51" s="16"/>
      <c r="G51" s="16"/>
      <c r="H51" s="56"/>
      <c r="I51" s="57"/>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row>
    <row r="52" spans="2:42" outlineLevel="2" x14ac:dyDescent="0.3">
      <c r="B52" s="16"/>
      <c r="C52" s="58" t="s">
        <v>68</v>
      </c>
      <c r="D52" s="16"/>
      <c r="E52" s="49" t="s">
        <v>114</v>
      </c>
      <c r="F52" s="16"/>
      <c r="G52" s="16"/>
      <c r="H52" s="56"/>
      <c r="I52" s="57"/>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row>
    <row r="53" spans="2:42" outlineLevel="2" x14ac:dyDescent="0.3">
      <c r="B53" s="16"/>
      <c r="C53" s="55" t="s">
        <v>67</v>
      </c>
      <c r="D53" s="16"/>
      <c r="E53" s="49"/>
      <c r="F53" s="16"/>
      <c r="G53" s="16"/>
      <c r="H53" s="104"/>
      <c r="I53" s="105"/>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row>
    <row r="54" spans="2:42" outlineLevel="2" x14ac:dyDescent="0.3">
      <c r="B54" s="16"/>
      <c r="C54" s="55" t="s">
        <v>69</v>
      </c>
      <c r="D54" s="16"/>
      <c r="E54" s="49" t="s">
        <v>114</v>
      </c>
      <c r="F54" s="16"/>
      <c r="G54" s="16"/>
      <c r="H54" s="56"/>
      <c r="I54" s="57"/>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row>
    <row r="55" spans="2:42" outlineLevel="2" x14ac:dyDescent="0.3">
      <c r="B55" s="16"/>
      <c r="C55" s="55" t="s">
        <v>70</v>
      </c>
      <c r="D55" s="16"/>
      <c r="E55" s="49" t="s">
        <v>114</v>
      </c>
      <c r="F55" s="16"/>
      <c r="G55" s="16"/>
      <c r="H55" s="56"/>
      <c r="I55" s="57"/>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row>
    <row r="56" spans="2:42" outlineLevel="2" x14ac:dyDescent="0.3">
      <c r="B56" s="16"/>
      <c r="C56" s="55" t="s">
        <v>71</v>
      </c>
      <c r="D56" s="16"/>
      <c r="E56" s="49" t="s">
        <v>114</v>
      </c>
      <c r="F56" s="16"/>
      <c r="G56" s="16"/>
      <c r="H56" s="56"/>
      <c r="I56" s="57"/>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row>
    <row r="57" spans="2:42" outlineLevel="2" x14ac:dyDescent="0.3">
      <c r="B57" s="16"/>
      <c r="C57" s="55" t="s">
        <v>72</v>
      </c>
      <c r="D57" s="16"/>
      <c r="E57" s="49" t="s">
        <v>114</v>
      </c>
      <c r="F57" s="16"/>
      <c r="G57" s="16"/>
      <c r="H57" s="56"/>
      <c r="I57" s="57"/>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row>
    <row r="58" spans="2:42" outlineLevel="2" x14ac:dyDescent="0.3">
      <c r="B58" s="16"/>
      <c r="C58" s="58" t="s">
        <v>83</v>
      </c>
      <c r="D58" s="63"/>
      <c r="E58" s="49"/>
      <c r="F58" s="63"/>
      <c r="G58" s="63"/>
      <c r="H58" s="102">
        <f>SUM(H54:H57)</f>
        <v>0</v>
      </c>
      <c r="I58" s="103">
        <f>SUM(I54:I57)</f>
        <v>0</v>
      </c>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row>
    <row r="59" spans="2:42" outlineLevel="2" x14ac:dyDescent="0.3">
      <c r="B59" s="16"/>
      <c r="C59" s="58" t="s">
        <v>73</v>
      </c>
      <c r="D59" s="16"/>
      <c r="E59" s="49"/>
      <c r="F59" s="16"/>
      <c r="G59" s="16"/>
      <c r="H59" s="60"/>
      <c r="I59" s="61"/>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row>
    <row r="60" spans="2:42" outlineLevel="2" x14ac:dyDescent="0.3">
      <c r="B60" s="16"/>
      <c r="C60" s="55" t="s">
        <v>74</v>
      </c>
      <c r="D60" s="16"/>
      <c r="E60" s="49" t="s">
        <v>114</v>
      </c>
      <c r="F60" s="16"/>
      <c r="G60" s="16"/>
      <c r="H60" s="56"/>
      <c r="I60" s="57"/>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row>
    <row r="61" spans="2:42" outlineLevel="2" x14ac:dyDescent="0.3">
      <c r="B61" s="16"/>
      <c r="C61" s="55" t="s">
        <v>75</v>
      </c>
      <c r="D61" s="16"/>
      <c r="E61" s="49" t="s">
        <v>114</v>
      </c>
      <c r="F61" s="16"/>
      <c r="G61" s="16"/>
      <c r="H61" s="56"/>
      <c r="I61" s="57"/>
      <c r="J61" s="62"/>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row>
    <row r="62" spans="2:42" outlineLevel="2" x14ac:dyDescent="0.3">
      <c r="B62" s="16"/>
      <c r="C62" s="55" t="s">
        <v>76</v>
      </c>
      <c r="D62" s="16"/>
      <c r="E62" s="49" t="s">
        <v>114</v>
      </c>
      <c r="F62" s="16"/>
      <c r="G62" s="16"/>
      <c r="H62" s="56"/>
      <c r="I62" s="57"/>
      <c r="J62" s="62"/>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row>
    <row r="63" spans="2:42" outlineLevel="2" x14ac:dyDescent="0.3">
      <c r="B63" s="16"/>
      <c r="C63" s="55" t="s">
        <v>77</v>
      </c>
      <c r="D63" s="16"/>
      <c r="E63" s="49" t="s">
        <v>114</v>
      </c>
      <c r="F63" s="16"/>
      <c r="G63" s="16"/>
      <c r="H63" s="56"/>
      <c r="I63" s="57"/>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row>
    <row r="64" spans="2:42" outlineLevel="2" x14ac:dyDescent="0.3">
      <c r="B64" s="16"/>
      <c r="C64" s="55" t="s">
        <v>78</v>
      </c>
      <c r="D64" s="16"/>
      <c r="E64" s="49" t="s">
        <v>116</v>
      </c>
      <c r="F64" s="16"/>
      <c r="G64" s="16"/>
      <c r="H64" s="56"/>
      <c r="I64" s="57"/>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row>
    <row r="65" spans="2:42" outlineLevel="2" x14ac:dyDescent="0.3">
      <c r="B65" s="16"/>
      <c r="C65" s="55" t="s">
        <v>79</v>
      </c>
      <c r="D65" s="16"/>
      <c r="E65" s="49" t="s">
        <v>116</v>
      </c>
      <c r="F65" s="16"/>
      <c r="G65" s="16"/>
      <c r="H65" s="56"/>
      <c r="I65" s="57"/>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row>
    <row r="66" spans="2:42" outlineLevel="2" x14ac:dyDescent="0.3">
      <c r="B66" s="16"/>
      <c r="C66" s="55" t="s">
        <v>80</v>
      </c>
      <c r="D66" s="16"/>
      <c r="E66" s="49" t="s">
        <v>115</v>
      </c>
      <c r="F66" s="16"/>
      <c r="G66" s="16"/>
      <c r="H66" s="56"/>
      <c r="I66" s="57"/>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row>
    <row r="67" spans="2:42" outlineLevel="2" x14ac:dyDescent="0.3">
      <c r="B67" s="16"/>
      <c r="C67" s="64" t="s">
        <v>81</v>
      </c>
      <c r="D67" s="16"/>
      <c r="E67" s="49"/>
      <c r="F67" s="16"/>
      <c r="G67" s="16"/>
      <c r="H67" s="106">
        <f>SUM(H60:H66)</f>
        <v>0</v>
      </c>
      <c r="I67" s="107">
        <f>SUM(I60:I66)</f>
        <v>0</v>
      </c>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row>
    <row r="68" spans="2:42" outlineLevel="1" x14ac:dyDescent="0.3">
      <c r="B68" s="16"/>
      <c r="C68" s="51"/>
      <c r="D68" s="16"/>
      <c r="E68" s="49"/>
      <c r="F68" s="16"/>
      <c r="G68" s="16"/>
      <c r="H68" s="108"/>
      <c r="I68" s="108"/>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row>
    <row r="69" spans="2:42" outlineLevel="1" x14ac:dyDescent="0.3">
      <c r="B69" s="16"/>
      <c r="C69" s="65" t="s">
        <v>84</v>
      </c>
      <c r="D69" s="16"/>
      <c r="E69" s="49"/>
      <c r="F69" s="16"/>
      <c r="G69" s="16"/>
      <c r="H69" s="109" t="str">
        <f>IFERROR(IF(ABS(H42+H48+H49-H50-H51-H52-H58-H67)&gt;1,"ERROR","OK"),"OK")</f>
        <v>OK</v>
      </c>
      <c r="I69" s="109" t="str">
        <f>IFERROR(IF(ABS(I42+I48+I49-I50-I51-I52-I58-I67)&gt;1,"ERROR","OK"),"OK")</f>
        <v>OK</v>
      </c>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row>
    <row r="70" spans="2:42" outlineLevel="1" x14ac:dyDescent="0.3">
      <c r="B70" s="16"/>
      <c r="C70" s="51"/>
      <c r="D70" s="16"/>
      <c r="E70" s="49"/>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row>
    <row r="71" spans="2:42" outlineLevel="1" x14ac:dyDescent="0.3">
      <c r="B71" s="16"/>
      <c r="C71" s="51"/>
      <c r="D71" s="16"/>
      <c r="E71" s="49"/>
      <c r="F71" s="16"/>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row>
    <row r="72" spans="2:42" outlineLevel="1" x14ac:dyDescent="0.3">
      <c r="B72" s="16"/>
      <c r="C72" s="45" t="s">
        <v>85</v>
      </c>
      <c r="D72" s="16"/>
      <c r="E72" s="29"/>
      <c r="F72" s="16"/>
      <c r="G72" s="16"/>
      <c r="H72" s="50">
        <v>2020</v>
      </c>
      <c r="I72" s="50">
        <v>2021</v>
      </c>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row>
    <row r="73" spans="2:42" outlineLevel="1" x14ac:dyDescent="0.3">
      <c r="B73" s="16"/>
      <c r="C73" s="51"/>
      <c r="D73" s="16"/>
      <c r="E73" s="49"/>
      <c r="F73" s="1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row>
    <row r="74" spans="2:42" outlineLevel="2" x14ac:dyDescent="0.3">
      <c r="B74" s="16"/>
      <c r="C74" s="52" t="s">
        <v>86</v>
      </c>
      <c r="D74" s="16"/>
      <c r="E74" s="49" t="s">
        <v>114</v>
      </c>
      <c r="F74" s="16"/>
      <c r="G74" s="16"/>
      <c r="H74" s="66"/>
      <c r="I74" s="67"/>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row>
    <row r="75" spans="2:42" outlineLevel="2" x14ac:dyDescent="0.3">
      <c r="B75" s="16"/>
      <c r="C75" s="55" t="s">
        <v>87</v>
      </c>
      <c r="D75" s="16"/>
      <c r="E75" s="49" t="s">
        <v>114</v>
      </c>
      <c r="F75" s="16"/>
      <c r="G75" s="16"/>
      <c r="H75" s="68"/>
      <c r="I75" s="6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row>
    <row r="76" spans="2:42" outlineLevel="2" x14ac:dyDescent="0.3">
      <c r="B76" s="16"/>
      <c r="C76" s="55" t="s">
        <v>88</v>
      </c>
      <c r="D76" s="16"/>
      <c r="E76" s="49" t="s">
        <v>114</v>
      </c>
      <c r="F76" s="16"/>
      <c r="G76" s="16"/>
      <c r="H76" s="68"/>
      <c r="I76" s="6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row>
    <row r="77" spans="2:42" outlineLevel="2" x14ac:dyDescent="0.3">
      <c r="B77" s="16"/>
      <c r="C77" s="55" t="s">
        <v>89</v>
      </c>
      <c r="D77" s="16"/>
      <c r="E77" s="49" t="s">
        <v>115</v>
      </c>
      <c r="F77" s="16"/>
      <c r="G77" s="16"/>
      <c r="H77" s="68"/>
      <c r="I77" s="6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row>
    <row r="78" spans="2:42" outlineLevel="2" x14ac:dyDescent="0.3">
      <c r="B78" s="16"/>
      <c r="C78" s="55" t="s">
        <v>90</v>
      </c>
      <c r="D78" s="16"/>
      <c r="E78" s="49" t="s">
        <v>115</v>
      </c>
      <c r="F78" s="16"/>
      <c r="G78" s="16"/>
      <c r="H78" s="68"/>
      <c r="I78" s="69"/>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row>
    <row r="79" spans="2:42" outlineLevel="2" x14ac:dyDescent="0.3">
      <c r="B79" s="16"/>
      <c r="C79" s="55" t="s">
        <v>91</v>
      </c>
      <c r="D79" s="16"/>
      <c r="E79" s="49" t="s">
        <v>115</v>
      </c>
      <c r="F79" s="16"/>
      <c r="G79" s="16"/>
      <c r="H79" s="68"/>
      <c r="I79" s="69"/>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row>
    <row r="80" spans="2:42" outlineLevel="2" x14ac:dyDescent="0.3">
      <c r="B80" s="16"/>
      <c r="C80" s="55" t="s">
        <v>92</v>
      </c>
      <c r="D80" s="16"/>
      <c r="E80" s="49" t="s">
        <v>115</v>
      </c>
      <c r="F80" s="16"/>
      <c r="G80" s="16"/>
      <c r="H80" s="68"/>
      <c r="I80" s="69"/>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row>
    <row r="81" spans="2:42" outlineLevel="2" x14ac:dyDescent="0.3">
      <c r="B81" s="16"/>
      <c r="C81" s="55" t="s">
        <v>93</v>
      </c>
      <c r="D81" s="16"/>
      <c r="E81" s="49" t="s">
        <v>115</v>
      </c>
      <c r="F81" s="16"/>
      <c r="G81" s="16"/>
      <c r="H81" s="68"/>
      <c r="I81" s="69"/>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row>
    <row r="82" spans="2:42" outlineLevel="2" x14ac:dyDescent="0.3">
      <c r="B82" s="16"/>
      <c r="C82" s="55" t="s">
        <v>94</v>
      </c>
      <c r="D82" s="16"/>
      <c r="E82" s="49" t="s">
        <v>115</v>
      </c>
      <c r="F82" s="16"/>
      <c r="G82" s="16"/>
      <c r="H82" s="68"/>
      <c r="I82" s="69"/>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row>
    <row r="83" spans="2:42" outlineLevel="2" x14ac:dyDescent="0.3">
      <c r="B83" s="16"/>
      <c r="C83" s="64" t="s">
        <v>95</v>
      </c>
      <c r="D83" s="16"/>
      <c r="E83" s="49"/>
      <c r="F83" s="16"/>
      <c r="G83" s="16"/>
      <c r="H83" s="110">
        <f>SUM(H74:H82)</f>
        <v>0</v>
      </c>
      <c r="I83" s="110">
        <f>SUM(I74:I82)</f>
        <v>0</v>
      </c>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row>
    <row r="84" spans="2:42" outlineLevel="2" x14ac:dyDescent="0.3">
      <c r="B84" s="16"/>
      <c r="C84" s="51"/>
      <c r="D84" s="16"/>
      <c r="E84" s="49"/>
      <c r="F84" s="16"/>
      <c r="G84" s="16"/>
      <c r="H84" s="108"/>
      <c r="I84" s="108"/>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row>
    <row r="85" spans="2:42" outlineLevel="1" x14ac:dyDescent="0.3">
      <c r="B85" s="16"/>
      <c r="C85" s="65" t="s">
        <v>84</v>
      </c>
      <c r="D85" s="16"/>
      <c r="E85" s="49"/>
      <c r="F85" s="16"/>
      <c r="G85" s="16"/>
      <c r="H85" s="109" t="str">
        <f>IF(H65=H83,"OK","ERROR")</f>
        <v>OK</v>
      </c>
      <c r="I85" s="109" t="str">
        <f>IF(I65=I83,"OK","ERROR")</f>
        <v>OK</v>
      </c>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row>
    <row r="86" spans="2:42" x14ac:dyDescent="0.3">
      <c r="B86" s="16"/>
      <c r="C86" s="51"/>
      <c r="D86" s="16"/>
      <c r="E86" s="49"/>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row>
    <row r="87" spans="2:42" x14ac:dyDescent="0.3">
      <c r="E87" s="19"/>
    </row>
    <row r="88" spans="2:42" x14ac:dyDescent="0.3">
      <c r="E88" s="19"/>
    </row>
    <row r="89" spans="2:42" x14ac:dyDescent="0.3">
      <c r="B89" s="16"/>
      <c r="C89" s="51"/>
      <c r="D89" s="16"/>
      <c r="E89" s="49"/>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row>
    <row r="90" spans="2:42" s="35" customFormat="1" ht="23.45" customHeight="1" x14ac:dyDescent="0.25">
      <c r="B90" s="30"/>
      <c r="C90" s="31" t="s">
        <v>121</v>
      </c>
      <c r="D90" s="32"/>
      <c r="E90" s="70"/>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0"/>
    </row>
    <row r="91" spans="2:42" x14ac:dyDescent="0.3">
      <c r="B91" s="16"/>
      <c r="C91" s="51"/>
      <c r="D91" s="16"/>
      <c r="E91" s="49"/>
      <c r="F91" s="16"/>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row>
    <row r="92" spans="2:42" ht="20.45" customHeight="1" x14ac:dyDescent="0.3">
      <c r="B92" s="16"/>
      <c r="C92" s="318" t="s">
        <v>148</v>
      </c>
      <c r="D92" s="319"/>
      <c r="E92" s="319"/>
      <c r="F92" s="320"/>
      <c r="G92" s="71"/>
      <c r="H92" s="72"/>
      <c r="I92" s="72"/>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row>
    <row r="93" spans="2:42" x14ac:dyDescent="0.3">
      <c r="B93" s="16"/>
      <c r="C93" s="51"/>
      <c r="D93" s="16"/>
      <c r="E93" s="49"/>
      <c r="F93" s="16"/>
      <c r="G93" s="16"/>
      <c r="H93" s="18"/>
      <c r="I93" s="18"/>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row>
    <row r="94" spans="2:42" ht="48" customHeight="1" outlineLevel="3" x14ac:dyDescent="0.3">
      <c r="B94" s="16"/>
      <c r="C94" s="73" t="s">
        <v>126</v>
      </c>
      <c r="D94" s="16"/>
      <c r="E94" s="74" t="s">
        <v>127</v>
      </c>
      <c r="F94" s="16"/>
      <c r="G94" s="16"/>
      <c r="H94" s="74" t="s">
        <v>129</v>
      </c>
      <c r="I94" s="74" t="s">
        <v>130</v>
      </c>
      <c r="J94" s="74" t="s">
        <v>180</v>
      </c>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row>
    <row r="95" spans="2:42" outlineLevel="3" x14ac:dyDescent="0.3">
      <c r="B95" s="16"/>
      <c r="C95" s="13" t="s">
        <v>128</v>
      </c>
      <c r="D95" s="16"/>
      <c r="E95" s="75"/>
      <c r="F95" s="16"/>
      <c r="G95" s="16"/>
      <c r="H95" s="76"/>
      <c r="I95" s="111" t="str">
        <f t="shared" ref="I95:I105" si="29">IF(ISERROR(H95/$H$106*E95),"",H95/$H$106*E95)</f>
        <v/>
      </c>
      <c r="J95" s="112" t="str">
        <f>IF(ISERROR(H95/E95),"",H95/E95)</f>
        <v/>
      </c>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row>
    <row r="96" spans="2:42" outlineLevel="3" x14ac:dyDescent="0.3">
      <c r="B96" s="16"/>
      <c r="C96" s="13" t="s">
        <v>128</v>
      </c>
      <c r="D96" s="16"/>
      <c r="E96" s="77"/>
      <c r="F96" s="16"/>
      <c r="G96" s="16"/>
      <c r="H96" s="78"/>
      <c r="I96" s="111" t="str">
        <f t="shared" si="29"/>
        <v/>
      </c>
      <c r="J96" s="113" t="str">
        <f t="shared" ref="J96:J105" si="30">IF(ISERROR(H96/E96),"",H96/E96)</f>
        <v/>
      </c>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row>
    <row r="97" spans="2:42" outlineLevel="3" x14ac:dyDescent="0.3">
      <c r="B97" s="16"/>
      <c r="C97" s="13" t="s">
        <v>128</v>
      </c>
      <c r="D97" s="16"/>
      <c r="E97" s="77"/>
      <c r="F97" s="16"/>
      <c r="G97" s="16"/>
      <c r="H97" s="78"/>
      <c r="I97" s="111" t="str">
        <f t="shared" si="29"/>
        <v/>
      </c>
      <c r="J97" s="113" t="str">
        <f t="shared" si="30"/>
        <v/>
      </c>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row>
    <row r="98" spans="2:42" outlineLevel="3" x14ac:dyDescent="0.3">
      <c r="B98" s="16"/>
      <c r="C98" s="13" t="s">
        <v>128</v>
      </c>
      <c r="D98" s="16"/>
      <c r="E98" s="77"/>
      <c r="F98" s="16"/>
      <c r="G98" s="16"/>
      <c r="H98" s="78"/>
      <c r="I98" s="111" t="str">
        <f t="shared" si="29"/>
        <v/>
      </c>
      <c r="J98" s="113" t="str">
        <f t="shared" si="30"/>
        <v/>
      </c>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row>
    <row r="99" spans="2:42" outlineLevel="3" x14ac:dyDescent="0.3">
      <c r="B99" s="16"/>
      <c r="C99" s="13" t="s">
        <v>128</v>
      </c>
      <c r="D99" s="16"/>
      <c r="E99" s="77"/>
      <c r="F99" s="16"/>
      <c r="G99" s="16"/>
      <c r="H99" s="78"/>
      <c r="I99" s="111" t="str">
        <f t="shared" si="29"/>
        <v/>
      </c>
      <c r="J99" s="113" t="str">
        <f t="shared" si="30"/>
        <v/>
      </c>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row>
    <row r="100" spans="2:42" outlineLevel="3" x14ac:dyDescent="0.3">
      <c r="B100" s="16"/>
      <c r="C100" s="13" t="s">
        <v>128</v>
      </c>
      <c r="D100" s="16"/>
      <c r="E100" s="77"/>
      <c r="F100" s="16"/>
      <c r="G100" s="16"/>
      <c r="H100" s="78"/>
      <c r="I100" s="111" t="str">
        <f t="shared" si="29"/>
        <v/>
      </c>
      <c r="J100" s="113" t="str">
        <f t="shared" si="30"/>
        <v/>
      </c>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row>
    <row r="101" spans="2:42" outlineLevel="3" x14ac:dyDescent="0.3">
      <c r="B101" s="16"/>
      <c r="C101" s="13" t="s">
        <v>128</v>
      </c>
      <c r="D101" s="16"/>
      <c r="E101" s="77"/>
      <c r="F101" s="16"/>
      <c r="G101" s="16"/>
      <c r="H101" s="78"/>
      <c r="I101" s="111" t="str">
        <f t="shared" si="29"/>
        <v/>
      </c>
      <c r="J101" s="113" t="str">
        <f t="shared" si="30"/>
        <v/>
      </c>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row>
    <row r="102" spans="2:42" outlineLevel="3" x14ac:dyDescent="0.3">
      <c r="B102" s="16"/>
      <c r="C102" s="13" t="s">
        <v>128</v>
      </c>
      <c r="D102" s="16"/>
      <c r="E102" s="77"/>
      <c r="F102" s="16"/>
      <c r="G102" s="16"/>
      <c r="H102" s="78"/>
      <c r="I102" s="111" t="str">
        <f t="shared" si="29"/>
        <v/>
      </c>
      <c r="J102" s="113" t="str">
        <f t="shared" si="30"/>
        <v/>
      </c>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row>
    <row r="103" spans="2:42" outlineLevel="3" x14ac:dyDescent="0.3">
      <c r="B103" s="16"/>
      <c r="C103" s="13" t="s">
        <v>128</v>
      </c>
      <c r="D103" s="16"/>
      <c r="E103" s="77"/>
      <c r="F103" s="16"/>
      <c r="G103" s="16"/>
      <c r="H103" s="78"/>
      <c r="I103" s="111" t="str">
        <f t="shared" si="29"/>
        <v/>
      </c>
      <c r="J103" s="113" t="str">
        <f t="shared" si="30"/>
        <v/>
      </c>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row>
    <row r="104" spans="2:42" outlineLevel="3" x14ac:dyDescent="0.3">
      <c r="B104" s="16"/>
      <c r="C104" s="13" t="s">
        <v>128</v>
      </c>
      <c r="D104" s="16"/>
      <c r="E104" s="77"/>
      <c r="F104" s="16"/>
      <c r="G104" s="16"/>
      <c r="H104" s="78"/>
      <c r="I104" s="111" t="str">
        <f t="shared" si="29"/>
        <v/>
      </c>
      <c r="J104" s="113" t="str">
        <f t="shared" si="30"/>
        <v/>
      </c>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row>
    <row r="105" spans="2:42" outlineLevel="3" x14ac:dyDescent="0.3">
      <c r="B105" s="16"/>
      <c r="C105" s="14" t="s">
        <v>128</v>
      </c>
      <c r="D105" s="16"/>
      <c r="E105" s="77"/>
      <c r="F105" s="16"/>
      <c r="G105" s="16"/>
      <c r="H105" s="79"/>
      <c r="I105" s="114" t="str">
        <f t="shared" si="29"/>
        <v/>
      </c>
      <c r="J105" s="115" t="str">
        <f t="shared" si="30"/>
        <v/>
      </c>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row>
    <row r="106" spans="2:42" outlineLevel="3" x14ac:dyDescent="0.3">
      <c r="B106" s="16"/>
      <c r="C106" s="80" t="s">
        <v>6</v>
      </c>
      <c r="D106" s="16"/>
      <c r="E106" s="49"/>
      <c r="F106" s="16"/>
      <c r="G106" s="16"/>
      <c r="H106" s="117">
        <f>SUM(H95:H105)</f>
        <v>0</v>
      </c>
      <c r="I106" s="116">
        <f>ROUNDUP(SUM(I95:I105),0)</f>
        <v>0</v>
      </c>
      <c r="J106" s="116">
        <f>ROUNDUP(SUM(J95:J105),0)</f>
        <v>0</v>
      </c>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row>
    <row r="107" spans="2:42" x14ac:dyDescent="0.3">
      <c r="B107" s="16"/>
      <c r="C107" s="51"/>
      <c r="D107" s="16"/>
      <c r="E107" s="49"/>
      <c r="F107" s="16"/>
      <c r="G107" s="16"/>
      <c r="H107" s="18"/>
      <c r="I107" s="18"/>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row>
    <row r="108" spans="2:42" ht="21.6" customHeight="1" x14ac:dyDescent="0.3">
      <c r="B108" s="16"/>
      <c r="C108" s="318" t="s">
        <v>131</v>
      </c>
      <c r="D108" s="319"/>
      <c r="E108" s="319"/>
      <c r="F108" s="320"/>
      <c r="G108" s="71"/>
      <c r="H108" s="72"/>
      <c r="I108" s="72"/>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row>
    <row r="109" spans="2:42" x14ac:dyDescent="0.3">
      <c r="B109" s="16"/>
      <c r="C109" s="51"/>
      <c r="D109" s="16"/>
      <c r="E109" s="49"/>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row>
    <row r="110" spans="2:42" ht="27.6" customHeight="1" outlineLevel="2" x14ac:dyDescent="0.3">
      <c r="B110" s="16"/>
      <c r="C110" s="308" t="s">
        <v>282</v>
      </c>
      <c r="D110" s="308"/>
      <c r="E110" s="308"/>
      <c r="F110" s="308"/>
      <c r="G110" s="308"/>
      <c r="H110" s="308"/>
      <c r="I110" s="308"/>
      <c r="J110" s="16"/>
      <c r="K110" s="16"/>
      <c r="L110" s="16"/>
      <c r="M110" s="16"/>
      <c r="N110" s="16"/>
      <c r="O110" s="81"/>
      <c r="P110" s="81"/>
      <c r="Q110" s="81"/>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row>
    <row r="111" spans="2:42" outlineLevel="2" x14ac:dyDescent="0.3">
      <c r="B111" s="16"/>
      <c r="C111" s="82" t="s">
        <v>132</v>
      </c>
      <c r="D111" s="16"/>
      <c r="E111" s="83" t="s">
        <v>133</v>
      </c>
      <c r="F111" s="16"/>
      <c r="G111" s="16"/>
      <c r="H111" s="16"/>
      <c r="I111" s="16"/>
      <c r="J111" s="49" t="s">
        <v>114</v>
      </c>
      <c r="K111" s="49"/>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16"/>
    </row>
    <row r="112" spans="2:42" outlineLevel="2" x14ac:dyDescent="0.3">
      <c r="B112" s="16"/>
      <c r="C112" s="82" t="s">
        <v>132</v>
      </c>
      <c r="D112" s="16"/>
      <c r="E112" s="83" t="s">
        <v>133</v>
      </c>
      <c r="F112" s="16"/>
      <c r="G112" s="16"/>
      <c r="H112" s="16"/>
      <c r="I112" s="16"/>
      <c r="J112" s="49" t="s">
        <v>114</v>
      </c>
      <c r="K112" s="49"/>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16"/>
    </row>
    <row r="113" spans="1:165" outlineLevel="2" x14ac:dyDescent="0.3">
      <c r="B113" s="16"/>
      <c r="C113" s="82" t="s">
        <v>132</v>
      </c>
      <c r="D113" s="16"/>
      <c r="E113" s="83" t="s">
        <v>133</v>
      </c>
      <c r="F113" s="16"/>
      <c r="G113" s="16"/>
      <c r="H113" s="16"/>
      <c r="I113" s="16"/>
      <c r="J113" s="49" t="s">
        <v>114</v>
      </c>
      <c r="K113" s="49"/>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16"/>
    </row>
    <row r="114" spans="1:165" s="16" customFormat="1" outlineLevel="2" x14ac:dyDescent="0.3">
      <c r="A114" s="19"/>
      <c r="C114" s="72"/>
      <c r="E114" s="17"/>
      <c r="J114" s="49"/>
      <c r="K114" s="49"/>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c r="AL114" s="85"/>
      <c r="AM114" s="85"/>
      <c r="AN114" s="85"/>
      <c r="AO114" s="85"/>
      <c r="AQ114" s="19"/>
      <c r="AR114" s="19"/>
      <c r="AS114" s="19"/>
      <c r="AT114" s="19"/>
      <c r="AU114" s="19"/>
      <c r="AV114" s="19"/>
      <c r="AW114" s="19"/>
      <c r="AX114" s="19"/>
      <c r="AY114" s="19"/>
      <c r="AZ114" s="19"/>
      <c r="BA114" s="19"/>
      <c r="BB114" s="19"/>
      <c r="BC114" s="19"/>
      <c r="BD114" s="19"/>
      <c r="BE114" s="19"/>
      <c r="BF114" s="19"/>
      <c r="BG114" s="19"/>
      <c r="BH114" s="19"/>
      <c r="BI114" s="19"/>
      <c r="BJ114" s="19"/>
      <c r="BK114" s="19"/>
      <c r="BL114" s="19"/>
      <c r="BM114" s="19"/>
      <c r="BN114" s="19"/>
      <c r="BO114" s="19"/>
      <c r="BP114" s="19"/>
      <c r="BQ114" s="19"/>
      <c r="BR114" s="19"/>
      <c r="BS114" s="19"/>
      <c r="BT114" s="19"/>
      <c r="BU114" s="19"/>
      <c r="BV114" s="19"/>
      <c r="BW114" s="19"/>
      <c r="BX114" s="19"/>
      <c r="BY114" s="19"/>
      <c r="BZ114" s="19"/>
      <c r="CA114" s="19"/>
      <c r="CB114" s="19"/>
      <c r="CC114" s="19"/>
      <c r="CD114" s="19"/>
      <c r="CE114" s="19"/>
      <c r="CF114" s="19"/>
      <c r="CG114" s="19"/>
      <c r="CH114" s="19"/>
      <c r="CI114" s="19"/>
      <c r="CJ114" s="19"/>
      <c r="CK114" s="19"/>
      <c r="CL114" s="19"/>
      <c r="CM114" s="19"/>
      <c r="CN114" s="19"/>
      <c r="CO114" s="19"/>
      <c r="CP114" s="19"/>
      <c r="CQ114" s="19"/>
      <c r="CR114" s="19"/>
      <c r="CS114" s="19"/>
      <c r="CT114" s="19"/>
      <c r="CU114" s="19"/>
      <c r="CV114" s="19"/>
      <c r="CW114" s="19"/>
      <c r="CX114" s="19"/>
      <c r="CY114" s="19"/>
      <c r="CZ114" s="19"/>
      <c r="DA114" s="19"/>
      <c r="DB114" s="19"/>
      <c r="DC114" s="19"/>
      <c r="DD114" s="19"/>
      <c r="DE114" s="19"/>
      <c r="DF114" s="19"/>
      <c r="DG114" s="19"/>
      <c r="DH114" s="19"/>
      <c r="DI114" s="19"/>
      <c r="DJ114" s="19"/>
      <c r="DK114" s="19"/>
      <c r="DL114" s="19"/>
      <c r="DM114" s="19"/>
      <c r="DN114" s="19"/>
      <c r="DO114" s="19"/>
      <c r="DP114" s="19"/>
      <c r="DQ114" s="19"/>
      <c r="DR114" s="19"/>
      <c r="DS114" s="19"/>
      <c r="DT114" s="19"/>
      <c r="DU114" s="19"/>
      <c r="DV114" s="19"/>
      <c r="DW114" s="19"/>
      <c r="DX114" s="19"/>
      <c r="DY114" s="19"/>
      <c r="DZ114" s="19"/>
      <c r="EA114" s="19"/>
      <c r="EB114" s="19"/>
      <c r="EC114" s="19"/>
      <c r="ED114" s="19"/>
      <c r="EE114" s="19"/>
      <c r="EF114" s="19"/>
      <c r="EG114" s="19"/>
      <c r="EH114" s="19"/>
      <c r="EI114" s="19"/>
      <c r="EJ114" s="19"/>
      <c r="EK114" s="19"/>
      <c r="EL114" s="19"/>
      <c r="EM114" s="19"/>
      <c r="EN114" s="19"/>
      <c r="EO114" s="19"/>
      <c r="EP114" s="19"/>
      <c r="EQ114" s="19"/>
      <c r="ER114" s="19"/>
      <c r="ES114" s="19"/>
      <c r="ET114" s="19"/>
      <c r="EU114" s="19"/>
      <c r="EV114" s="19"/>
      <c r="EW114" s="19"/>
      <c r="EX114" s="19"/>
      <c r="EY114" s="19"/>
      <c r="EZ114" s="19"/>
      <c r="FA114" s="19"/>
      <c r="FB114" s="19"/>
      <c r="FC114" s="19"/>
      <c r="FD114" s="19"/>
      <c r="FE114" s="19"/>
      <c r="FF114" s="19"/>
      <c r="FG114" s="19"/>
      <c r="FH114" s="19"/>
      <c r="FI114" s="19"/>
    </row>
    <row r="115" spans="1:165" ht="33" outlineLevel="2" x14ac:dyDescent="0.3">
      <c r="B115" s="16"/>
      <c r="C115" s="80" t="s">
        <v>134</v>
      </c>
      <c r="D115" s="16"/>
      <c r="E115" s="50" t="s">
        <v>133</v>
      </c>
      <c r="F115" s="16"/>
      <c r="G115" s="16"/>
      <c r="H115" s="16"/>
      <c r="I115" s="16"/>
      <c r="J115" s="49"/>
      <c r="K115" s="49"/>
      <c r="L115" s="118">
        <f>SUM(L111:L113)</f>
        <v>0</v>
      </c>
      <c r="M115" s="118">
        <f t="shared" ref="M115:AO115" si="31">SUM(M111:M113)</f>
        <v>0</v>
      </c>
      <c r="N115" s="118">
        <f t="shared" si="31"/>
        <v>0</v>
      </c>
      <c r="O115" s="118">
        <f t="shared" si="31"/>
        <v>0</v>
      </c>
      <c r="P115" s="118">
        <f t="shared" si="31"/>
        <v>0</v>
      </c>
      <c r="Q115" s="118">
        <f t="shared" si="31"/>
        <v>0</v>
      </c>
      <c r="R115" s="118">
        <f t="shared" si="31"/>
        <v>0</v>
      </c>
      <c r="S115" s="118">
        <f t="shared" si="31"/>
        <v>0</v>
      </c>
      <c r="T115" s="118">
        <f t="shared" si="31"/>
        <v>0</v>
      </c>
      <c r="U115" s="118">
        <f t="shared" si="31"/>
        <v>0</v>
      </c>
      <c r="V115" s="118">
        <f t="shared" si="31"/>
        <v>0</v>
      </c>
      <c r="W115" s="118">
        <f t="shared" si="31"/>
        <v>0</v>
      </c>
      <c r="X115" s="118">
        <f t="shared" si="31"/>
        <v>0</v>
      </c>
      <c r="Y115" s="118">
        <f t="shared" si="31"/>
        <v>0</v>
      </c>
      <c r="Z115" s="118">
        <f t="shared" si="31"/>
        <v>0</v>
      </c>
      <c r="AA115" s="118">
        <f t="shared" si="31"/>
        <v>0</v>
      </c>
      <c r="AB115" s="118">
        <f t="shared" si="31"/>
        <v>0</v>
      </c>
      <c r="AC115" s="118">
        <f t="shared" si="31"/>
        <v>0</v>
      </c>
      <c r="AD115" s="118">
        <f t="shared" si="31"/>
        <v>0</v>
      </c>
      <c r="AE115" s="118">
        <f t="shared" si="31"/>
        <v>0</v>
      </c>
      <c r="AF115" s="118">
        <f t="shared" si="31"/>
        <v>0</v>
      </c>
      <c r="AG115" s="118">
        <f t="shared" si="31"/>
        <v>0</v>
      </c>
      <c r="AH115" s="118">
        <f t="shared" si="31"/>
        <v>0</v>
      </c>
      <c r="AI115" s="118">
        <f t="shared" si="31"/>
        <v>0</v>
      </c>
      <c r="AJ115" s="118">
        <f t="shared" si="31"/>
        <v>0</v>
      </c>
      <c r="AK115" s="118">
        <f t="shared" si="31"/>
        <v>0</v>
      </c>
      <c r="AL115" s="118">
        <f t="shared" si="31"/>
        <v>0</v>
      </c>
      <c r="AM115" s="118">
        <f t="shared" si="31"/>
        <v>0</v>
      </c>
      <c r="AN115" s="118">
        <f t="shared" si="31"/>
        <v>0</v>
      </c>
      <c r="AO115" s="118">
        <f t="shared" si="31"/>
        <v>0</v>
      </c>
      <c r="AP115" s="16"/>
    </row>
    <row r="116" spans="1:165" outlineLevel="2" x14ac:dyDescent="0.3">
      <c r="B116" s="16"/>
      <c r="C116" s="51"/>
      <c r="D116" s="16"/>
      <c r="E116" s="49"/>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row>
    <row r="117" spans="1:165" outlineLevel="2" x14ac:dyDescent="0.3">
      <c r="B117" s="16"/>
      <c r="C117" s="308" t="s">
        <v>283</v>
      </c>
      <c r="D117" s="308"/>
      <c r="E117" s="308"/>
      <c r="F117" s="308"/>
      <c r="G117" s="308"/>
      <c r="H117" s="308"/>
      <c r="I117" s="308"/>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row>
    <row r="118" spans="1:165" outlineLevel="2" x14ac:dyDescent="0.3">
      <c r="B118" s="16"/>
      <c r="C118" s="51"/>
      <c r="D118" s="16"/>
      <c r="E118" s="49"/>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row>
    <row r="119" spans="1:165" outlineLevel="2" x14ac:dyDescent="0.3">
      <c r="B119" s="16"/>
      <c r="C119" s="86" t="s">
        <v>284</v>
      </c>
      <c r="D119" s="16"/>
      <c r="E119" s="83" t="s">
        <v>133</v>
      </c>
      <c r="F119" s="16"/>
      <c r="G119" s="16"/>
      <c r="H119" s="16"/>
      <c r="I119" s="16"/>
      <c r="J119" s="49" t="s">
        <v>114</v>
      </c>
      <c r="K119" s="49"/>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16"/>
    </row>
    <row r="120" spans="1:165" ht="9" customHeight="1" outlineLevel="2" x14ac:dyDescent="0.3">
      <c r="B120" s="16"/>
      <c r="C120" s="51"/>
      <c r="D120" s="16"/>
      <c r="E120" s="49"/>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row>
    <row r="121" spans="1:165" ht="18" customHeight="1" outlineLevel="2" x14ac:dyDescent="0.3">
      <c r="B121" s="16"/>
      <c r="C121" s="86" t="s">
        <v>285</v>
      </c>
      <c r="D121" s="16"/>
      <c r="E121" s="83" t="s">
        <v>133</v>
      </c>
      <c r="F121" s="16"/>
      <c r="G121" s="16"/>
      <c r="H121" s="16"/>
      <c r="I121" s="16"/>
      <c r="J121" s="49" t="s">
        <v>114</v>
      </c>
      <c r="K121" s="49"/>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16"/>
    </row>
    <row r="122" spans="1:165" ht="7.15" customHeight="1" outlineLevel="2" x14ac:dyDescent="0.3">
      <c r="B122" s="16"/>
      <c r="C122" s="51"/>
      <c r="D122" s="16"/>
      <c r="E122" s="49"/>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row>
    <row r="123" spans="1:165" outlineLevel="2" x14ac:dyDescent="0.3">
      <c r="B123" s="16"/>
      <c r="C123" s="86" t="s">
        <v>286</v>
      </c>
      <c r="D123" s="16"/>
      <c r="E123" s="83" t="s">
        <v>133</v>
      </c>
      <c r="F123" s="16"/>
      <c r="G123" s="16"/>
      <c r="H123" s="16"/>
      <c r="I123" s="16"/>
      <c r="J123" s="49" t="s">
        <v>114</v>
      </c>
      <c r="K123" s="49"/>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16"/>
    </row>
    <row r="124" spans="1:165" ht="8.4499999999999993" customHeight="1" outlineLevel="2" x14ac:dyDescent="0.3">
      <c r="B124" s="16"/>
      <c r="C124" s="51"/>
      <c r="D124" s="16"/>
      <c r="E124" s="49"/>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row>
    <row r="125" spans="1:165" ht="33" outlineLevel="2" x14ac:dyDescent="0.3">
      <c r="B125" s="16"/>
      <c r="C125" s="86" t="s">
        <v>135</v>
      </c>
      <c r="D125" s="16"/>
      <c r="E125" s="83" t="s">
        <v>133</v>
      </c>
      <c r="F125" s="16"/>
      <c r="G125" s="16"/>
      <c r="H125" s="16"/>
      <c r="I125" s="16"/>
      <c r="J125" s="49" t="s">
        <v>114</v>
      </c>
      <c r="K125" s="49"/>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16"/>
    </row>
    <row r="126" spans="1:165" ht="7.9" customHeight="1" outlineLevel="2" x14ac:dyDescent="0.3">
      <c r="B126" s="16"/>
      <c r="C126" s="51"/>
      <c r="D126" s="16"/>
      <c r="E126" s="49"/>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row>
    <row r="127" spans="1:165" ht="14.45" customHeight="1" outlineLevel="2" x14ac:dyDescent="0.3">
      <c r="B127" s="16"/>
      <c r="C127" s="86" t="s">
        <v>160</v>
      </c>
      <c r="D127" s="16"/>
      <c r="E127" s="83" t="s">
        <v>133</v>
      </c>
      <c r="F127" s="16"/>
      <c r="G127" s="16"/>
      <c r="H127" s="16"/>
      <c r="I127" s="87" t="str">
        <f>CONCATENATE(IF(E22="DA","fara","cu")," ","TVA")</f>
        <v>fara TVA</v>
      </c>
      <c r="J127" s="49" t="s">
        <v>114</v>
      </c>
      <c r="K127" s="16"/>
      <c r="L127" s="84"/>
      <c r="M127" s="84"/>
      <c r="N127" s="84"/>
      <c r="O127" s="84"/>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row>
    <row r="128" spans="1:165" ht="7.9" customHeight="1" outlineLevel="2" x14ac:dyDescent="0.3">
      <c r="B128" s="16"/>
      <c r="C128" s="51"/>
      <c r="D128" s="16"/>
      <c r="E128" s="49"/>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row>
    <row r="129" spans="2:42" outlineLevel="2" x14ac:dyDescent="0.3">
      <c r="B129" s="16"/>
      <c r="C129" s="86" t="s">
        <v>136</v>
      </c>
      <c r="D129" s="16"/>
      <c r="E129" s="83" t="s">
        <v>133</v>
      </c>
      <c r="F129" s="16"/>
      <c r="G129" s="16"/>
      <c r="H129" s="16"/>
      <c r="I129" s="16"/>
      <c r="J129" s="49"/>
      <c r="K129" s="49"/>
      <c r="L129" s="119">
        <f>SUM(L130:L136)</f>
        <v>0</v>
      </c>
      <c r="M129" s="119">
        <f t="shared" ref="M129:AO129" si="32">SUM(M130:M136)</f>
        <v>0</v>
      </c>
      <c r="N129" s="119">
        <f t="shared" si="32"/>
        <v>0</v>
      </c>
      <c r="O129" s="119">
        <f t="shared" si="32"/>
        <v>0</v>
      </c>
      <c r="P129" s="119">
        <f t="shared" si="32"/>
        <v>0</v>
      </c>
      <c r="Q129" s="119">
        <f t="shared" si="32"/>
        <v>0</v>
      </c>
      <c r="R129" s="119">
        <f t="shared" si="32"/>
        <v>0</v>
      </c>
      <c r="S129" s="119">
        <f t="shared" si="32"/>
        <v>0</v>
      </c>
      <c r="T129" s="119">
        <f t="shared" si="32"/>
        <v>0</v>
      </c>
      <c r="U129" s="119">
        <f t="shared" si="32"/>
        <v>0</v>
      </c>
      <c r="V129" s="119">
        <f t="shared" si="32"/>
        <v>0</v>
      </c>
      <c r="W129" s="119">
        <f t="shared" si="32"/>
        <v>0</v>
      </c>
      <c r="X129" s="119">
        <f t="shared" si="32"/>
        <v>0</v>
      </c>
      <c r="Y129" s="119">
        <f t="shared" si="32"/>
        <v>0</v>
      </c>
      <c r="Z129" s="119">
        <f t="shared" si="32"/>
        <v>0</v>
      </c>
      <c r="AA129" s="119">
        <f t="shared" si="32"/>
        <v>0</v>
      </c>
      <c r="AB129" s="119">
        <f t="shared" si="32"/>
        <v>0</v>
      </c>
      <c r="AC129" s="119">
        <f t="shared" si="32"/>
        <v>0</v>
      </c>
      <c r="AD129" s="119">
        <f t="shared" si="32"/>
        <v>0</v>
      </c>
      <c r="AE129" s="119">
        <f t="shared" si="32"/>
        <v>0</v>
      </c>
      <c r="AF129" s="119">
        <f t="shared" si="32"/>
        <v>0</v>
      </c>
      <c r="AG129" s="119">
        <f t="shared" si="32"/>
        <v>0</v>
      </c>
      <c r="AH129" s="119">
        <f t="shared" si="32"/>
        <v>0</v>
      </c>
      <c r="AI129" s="119">
        <f t="shared" si="32"/>
        <v>0</v>
      </c>
      <c r="AJ129" s="119">
        <f t="shared" si="32"/>
        <v>0</v>
      </c>
      <c r="AK129" s="119">
        <f t="shared" si="32"/>
        <v>0</v>
      </c>
      <c r="AL129" s="119">
        <f t="shared" si="32"/>
        <v>0</v>
      </c>
      <c r="AM129" s="119">
        <f t="shared" si="32"/>
        <v>0</v>
      </c>
      <c r="AN129" s="119">
        <f t="shared" si="32"/>
        <v>0</v>
      </c>
      <c r="AO129" s="119">
        <f t="shared" si="32"/>
        <v>0</v>
      </c>
      <c r="AP129" s="16"/>
    </row>
    <row r="130" spans="2:42" outlineLevel="2" x14ac:dyDescent="0.3">
      <c r="B130" s="16"/>
      <c r="C130" s="82" t="s">
        <v>137</v>
      </c>
      <c r="D130" s="16"/>
      <c r="E130" s="83" t="s">
        <v>133</v>
      </c>
      <c r="F130" s="16"/>
      <c r="G130" s="16"/>
      <c r="H130" s="16"/>
      <c r="I130" s="16"/>
      <c r="J130" s="49" t="s">
        <v>114</v>
      </c>
      <c r="K130" s="49"/>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16"/>
    </row>
    <row r="131" spans="2:42" outlineLevel="2" x14ac:dyDescent="0.3">
      <c r="B131" s="16"/>
      <c r="C131" s="82" t="s">
        <v>137</v>
      </c>
      <c r="D131" s="16"/>
      <c r="E131" s="83" t="s">
        <v>133</v>
      </c>
      <c r="F131" s="16"/>
      <c r="G131" s="16"/>
      <c r="H131" s="16"/>
      <c r="I131" s="16"/>
      <c r="J131" s="49" t="s">
        <v>114</v>
      </c>
      <c r="K131" s="49"/>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16"/>
    </row>
    <row r="132" spans="2:42" outlineLevel="2" x14ac:dyDescent="0.3">
      <c r="B132" s="16"/>
      <c r="C132" s="82" t="s">
        <v>137</v>
      </c>
      <c r="D132" s="16"/>
      <c r="E132" s="83" t="s">
        <v>133</v>
      </c>
      <c r="F132" s="16"/>
      <c r="G132" s="16"/>
      <c r="H132" s="16"/>
      <c r="I132" s="16"/>
      <c r="J132" s="49" t="s">
        <v>114</v>
      </c>
      <c r="K132" s="49"/>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16"/>
    </row>
    <row r="133" spans="2:42" outlineLevel="2" x14ac:dyDescent="0.3">
      <c r="B133" s="16"/>
      <c r="C133" s="82" t="s">
        <v>137</v>
      </c>
      <c r="D133" s="16"/>
      <c r="E133" s="83" t="s">
        <v>133</v>
      </c>
      <c r="F133" s="16"/>
      <c r="G133" s="16"/>
      <c r="H133" s="16"/>
      <c r="I133" s="16"/>
      <c r="J133" s="49" t="s">
        <v>114</v>
      </c>
      <c r="K133" s="49"/>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16"/>
    </row>
    <row r="134" spans="2:42" outlineLevel="2" x14ac:dyDescent="0.3">
      <c r="B134" s="16"/>
      <c r="C134" s="82" t="s">
        <v>137</v>
      </c>
      <c r="D134" s="16"/>
      <c r="E134" s="83" t="s">
        <v>133</v>
      </c>
      <c r="F134" s="16"/>
      <c r="G134" s="16"/>
      <c r="H134" s="16"/>
      <c r="I134" s="16"/>
      <c r="J134" s="49" t="s">
        <v>114</v>
      </c>
      <c r="K134" s="49"/>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16"/>
    </row>
    <row r="135" spans="2:42" outlineLevel="2" x14ac:dyDescent="0.3">
      <c r="B135" s="16"/>
      <c r="C135" s="82" t="s">
        <v>137</v>
      </c>
      <c r="D135" s="16"/>
      <c r="E135" s="83" t="s">
        <v>133</v>
      </c>
      <c r="F135" s="16"/>
      <c r="G135" s="16"/>
      <c r="H135" s="16"/>
      <c r="I135" s="16"/>
      <c r="J135" s="49" t="s">
        <v>114</v>
      </c>
      <c r="K135" s="49"/>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16"/>
    </row>
    <row r="136" spans="2:42" outlineLevel="2" x14ac:dyDescent="0.3">
      <c r="B136" s="16"/>
      <c r="C136" s="82" t="s">
        <v>137</v>
      </c>
      <c r="D136" s="16"/>
      <c r="E136" s="83" t="s">
        <v>133</v>
      </c>
      <c r="F136" s="16"/>
      <c r="G136" s="16"/>
      <c r="H136" s="16"/>
      <c r="I136" s="16"/>
      <c r="J136" s="49" t="s">
        <v>114</v>
      </c>
      <c r="K136" s="49"/>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16"/>
    </row>
    <row r="137" spans="2:42" outlineLevel="2" x14ac:dyDescent="0.3">
      <c r="B137" s="16"/>
      <c r="C137" s="51"/>
      <c r="D137" s="16"/>
      <c r="E137" s="49"/>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row>
    <row r="138" spans="2:42" ht="33" outlineLevel="2" x14ac:dyDescent="0.3">
      <c r="B138" s="16"/>
      <c r="C138" s="80" t="s">
        <v>138</v>
      </c>
      <c r="D138" s="16"/>
      <c r="E138" s="50" t="s">
        <v>133</v>
      </c>
      <c r="F138" s="16"/>
      <c r="G138" s="16"/>
      <c r="H138" s="16"/>
      <c r="I138" s="16"/>
      <c r="J138" s="49"/>
      <c r="K138" s="49"/>
      <c r="L138" s="118">
        <f>L119+L121+L123+L125+L129+L127</f>
        <v>0</v>
      </c>
      <c r="M138" s="118">
        <f t="shared" ref="M138:AO138" si="33">M119+M121+M123+M125+M129+M127</f>
        <v>0</v>
      </c>
      <c r="N138" s="118">
        <f t="shared" si="33"/>
        <v>0</v>
      </c>
      <c r="O138" s="118">
        <f t="shared" si="33"/>
        <v>0</v>
      </c>
      <c r="P138" s="118">
        <f t="shared" si="33"/>
        <v>0</v>
      </c>
      <c r="Q138" s="118">
        <f t="shared" si="33"/>
        <v>0</v>
      </c>
      <c r="R138" s="118">
        <f t="shared" si="33"/>
        <v>0</v>
      </c>
      <c r="S138" s="118">
        <f t="shared" si="33"/>
        <v>0</v>
      </c>
      <c r="T138" s="118">
        <f t="shared" si="33"/>
        <v>0</v>
      </c>
      <c r="U138" s="118">
        <f t="shared" si="33"/>
        <v>0</v>
      </c>
      <c r="V138" s="118">
        <f t="shared" si="33"/>
        <v>0</v>
      </c>
      <c r="W138" s="118">
        <f t="shared" si="33"/>
        <v>0</v>
      </c>
      <c r="X138" s="118">
        <f t="shared" si="33"/>
        <v>0</v>
      </c>
      <c r="Y138" s="118">
        <f t="shared" si="33"/>
        <v>0</v>
      </c>
      <c r="Z138" s="118">
        <f t="shared" si="33"/>
        <v>0</v>
      </c>
      <c r="AA138" s="118">
        <f t="shared" si="33"/>
        <v>0</v>
      </c>
      <c r="AB138" s="118">
        <f t="shared" si="33"/>
        <v>0</v>
      </c>
      <c r="AC138" s="118">
        <f t="shared" si="33"/>
        <v>0</v>
      </c>
      <c r="AD138" s="118">
        <f t="shared" si="33"/>
        <v>0</v>
      </c>
      <c r="AE138" s="118">
        <f t="shared" si="33"/>
        <v>0</v>
      </c>
      <c r="AF138" s="118">
        <f t="shared" si="33"/>
        <v>0</v>
      </c>
      <c r="AG138" s="118">
        <f t="shared" si="33"/>
        <v>0</v>
      </c>
      <c r="AH138" s="118">
        <f t="shared" si="33"/>
        <v>0</v>
      </c>
      <c r="AI138" s="118">
        <f t="shared" si="33"/>
        <v>0</v>
      </c>
      <c r="AJ138" s="118">
        <f t="shared" si="33"/>
        <v>0</v>
      </c>
      <c r="AK138" s="118">
        <f t="shared" si="33"/>
        <v>0</v>
      </c>
      <c r="AL138" s="118">
        <f t="shared" si="33"/>
        <v>0</v>
      </c>
      <c r="AM138" s="118">
        <f t="shared" si="33"/>
        <v>0</v>
      </c>
      <c r="AN138" s="118">
        <f t="shared" si="33"/>
        <v>0</v>
      </c>
      <c r="AO138" s="118">
        <f t="shared" si="33"/>
        <v>0</v>
      </c>
      <c r="AP138" s="16"/>
    </row>
    <row r="139" spans="2:42" outlineLevel="2" x14ac:dyDescent="0.3">
      <c r="B139" s="16"/>
      <c r="C139" s="51"/>
      <c r="D139" s="16"/>
      <c r="E139" s="49"/>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row>
    <row r="140" spans="2:42" outlineLevel="2" x14ac:dyDescent="0.3">
      <c r="B140" s="16"/>
      <c r="C140" s="51"/>
      <c r="D140" s="16"/>
      <c r="E140" s="49"/>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row>
    <row r="141" spans="2:42" ht="30.6" customHeight="1" outlineLevel="2" x14ac:dyDescent="0.3">
      <c r="B141" s="16"/>
      <c r="C141" s="308" t="s">
        <v>276</v>
      </c>
      <c r="D141" s="308"/>
      <c r="E141" s="308"/>
      <c r="F141" s="308"/>
      <c r="G141" s="308"/>
      <c r="H141" s="308"/>
      <c r="I141" s="308"/>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row>
    <row r="142" spans="2:42" outlineLevel="2" x14ac:dyDescent="0.3">
      <c r="B142" s="16"/>
      <c r="C142" s="51"/>
      <c r="D142" s="16"/>
      <c r="E142" s="49"/>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row>
    <row r="143" spans="2:42" ht="33" outlineLevel="2" x14ac:dyDescent="0.3">
      <c r="B143" s="16"/>
      <c r="C143" s="73" t="s">
        <v>126</v>
      </c>
      <c r="D143" s="16"/>
      <c r="E143" s="74" t="s">
        <v>140</v>
      </c>
      <c r="F143" s="16"/>
      <c r="G143" s="16"/>
      <c r="H143" s="74" t="s">
        <v>129</v>
      </c>
      <c r="I143" s="16"/>
      <c r="J143" s="74" t="s">
        <v>139</v>
      </c>
      <c r="K143" s="88"/>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row>
    <row r="144" spans="2:42" outlineLevel="2" x14ac:dyDescent="0.3">
      <c r="B144" s="16"/>
      <c r="C144" s="13" t="s">
        <v>128</v>
      </c>
      <c r="D144" s="16"/>
      <c r="E144" s="83" t="s">
        <v>133</v>
      </c>
      <c r="F144" s="16"/>
      <c r="G144" s="16"/>
      <c r="H144" s="76"/>
      <c r="I144" s="16"/>
      <c r="J144" s="89"/>
      <c r="K144" s="17"/>
      <c r="L144" s="119">
        <f t="shared" ref="L144:U154" si="34">IF(AND(L$7&gt;0,L$7&lt;=$I$106),N(MOD(L$7,$J144+1)=0)*$H144,0)</f>
        <v>0</v>
      </c>
      <c r="M144" s="119">
        <f t="shared" si="34"/>
        <v>0</v>
      </c>
      <c r="N144" s="119">
        <f t="shared" si="34"/>
        <v>0</v>
      </c>
      <c r="O144" s="119">
        <f t="shared" si="34"/>
        <v>0</v>
      </c>
      <c r="P144" s="119">
        <f t="shared" si="34"/>
        <v>0</v>
      </c>
      <c r="Q144" s="119">
        <f t="shared" si="34"/>
        <v>0</v>
      </c>
      <c r="R144" s="119">
        <f t="shared" si="34"/>
        <v>0</v>
      </c>
      <c r="S144" s="119">
        <f t="shared" si="34"/>
        <v>0</v>
      </c>
      <c r="T144" s="119">
        <f t="shared" si="34"/>
        <v>0</v>
      </c>
      <c r="U144" s="119">
        <f t="shared" si="34"/>
        <v>0</v>
      </c>
      <c r="V144" s="119">
        <f t="shared" ref="V144:AE154" si="35">IF(AND(V$7&gt;0,V$7&lt;=$I$106),N(MOD(V$7,$J144+1)=0)*$H144,0)</f>
        <v>0</v>
      </c>
      <c r="W144" s="119">
        <f t="shared" si="35"/>
        <v>0</v>
      </c>
      <c r="X144" s="119">
        <f t="shared" si="35"/>
        <v>0</v>
      </c>
      <c r="Y144" s="119">
        <f t="shared" si="35"/>
        <v>0</v>
      </c>
      <c r="Z144" s="119">
        <f t="shared" si="35"/>
        <v>0</v>
      </c>
      <c r="AA144" s="119">
        <f t="shared" si="35"/>
        <v>0</v>
      </c>
      <c r="AB144" s="119">
        <f t="shared" si="35"/>
        <v>0</v>
      </c>
      <c r="AC144" s="119">
        <f t="shared" si="35"/>
        <v>0</v>
      </c>
      <c r="AD144" s="119">
        <f t="shared" si="35"/>
        <v>0</v>
      </c>
      <c r="AE144" s="119">
        <f t="shared" si="35"/>
        <v>0</v>
      </c>
      <c r="AF144" s="119">
        <f t="shared" ref="AF144:AO154" si="36">IF(AND(AF$7&gt;0,AF$7&lt;=$I$106),N(MOD(AF$7,$J144+1)=0)*$H144,0)</f>
        <v>0</v>
      </c>
      <c r="AG144" s="119">
        <f t="shared" si="36"/>
        <v>0</v>
      </c>
      <c r="AH144" s="119">
        <f t="shared" si="36"/>
        <v>0</v>
      </c>
      <c r="AI144" s="119">
        <f t="shared" si="36"/>
        <v>0</v>
      </c>
      <c r="AJ144" s="119">
        <f t="shared" si="36"/>
        <v>0</v>
      </c>
      <c r="AK144" s="119">
        <f t="shared" si="36"/>
        <v>0</v>
      </c>
      <c r="AL144" s="119">
        <f t="shared" si="36"/>
        <v>0</v>
      </c>
      <c r="AM144" s="119">
        <f t="shared" si="36"/>
        <v>0</v>
      </c>
      <c r="AN144" s="119">
        <f t="shared" si="36"/>
        <v>0</v>
      </c>
      <c r="AO144" s="119">
        <f t="shared" si="36"/>
        <v>0</v>
      </c>
      <c r="AP144" s="16"/>
    </row>
    <row r="145" spans="2:42" outlineLevel="2" x14ac:dyDescent="0.3">
      <c r="B145" s="16"/>
      <c r="C145" s="13" t="s">
        <v>128</v>
      </c>
      <c r="D145" s="16"/>
      <c r="E145" s="83" t="s">
        <v>133</v>
      </c>
      <c r="F145" s="16"/>
      <c r="G145" s="16"/>
      <c r="H145" s="90"/>
      <c r="I145" s="16"/>
      <c r="J145" s="91"/>
      <c r="K145" s="17"/>
      <c r="L145" s="119">
        <f t="shared" si="34"/>
        <v>0</v>
      </c>
      <c r="M145" s="119">
        <f t="shared" si="34"/>
        <v>0</v>
      </c>
      <c r="N145" s="119">
        <f t="shared" si="34"/>
        <v>0</v>
      </c>
      <c r="O145" s="119">
        <f t="shared" si="34"/>
        <v>0</v>
      </c>
      <c r="P145" s="119">
        <f t="shared" si="34"/>
        <v>0</v>
      </c>
      <c r="Q145" s="119">
        <f t="shared" si="34"/>
        <v>0</v>
      </c>
      <c r="R145" s="119">
        <f t="shared" si="34"/>
        <v>0</v>
      </c>
      <c r="S145" s="119">
        <f t="shared" si="34"/>
        <v>0</v>
      </c>
      <c r="T145" s="119">
        <f t="shared" si="34"/>
        <v>0</v>
      </c>
      <c r="U145" s="119">
        <f t="shared" si="34"/>
        <v>0</v>
      </c>
      <c r="V145" s="119">
        <f t="shared" si="35"/>
        <v>0</v>
      </c>
      <c r="W145" s="119">
        <f t="shared" si="35"/>
        <v>0</v>
      </c>
      <c r="X145" s="119">
        <f t="shared" si="35"/>
        <v>0</v>
      </c>
      <c r="Y145" s="119">
        <f t="shared" si="35"/>
        <v>0</v>
      </c>
      <c r="Z145" s="119">
        <f t="shared" si="35"/>
        <v>0</v>
      </c>
      <c r="AA145" s="119">
        <f t="shared" si="35"/>
        <v>0</v>
      </c>
      <c r="AB145" s="119">
        <f t="shared" si="35"/>
        <v>0</v>
      </c>
      <c r="AC145" s="119">
        <f t="shared" si="35"/>
        <v>0</v>
      </c>
      <c r="AD145" s="119">
        <f t="shared" si="35"/>
        <v>0</v>
      </c>
      <c r="AE145" s="119">
        <f t="shared" si="35"/>
        <v>0</v>
      </c>
      <c r="AF145" s="119">
        <f t="shared" si="36"/>
        <v>0</v>
      </c>
      <c r="AG145" s="119">
        <f t="shared" si="36"/>
        <v>0</v>
      </c>
      <c r="AH145" s="119">
        <f t="shared" si="36"/>
        <v>0</v>
      </c>
      <c r="AI145" s="119">
        <f t="shared" si="36"/>
        <v>0</v>
      </c>
      <c r="AJ145" s="119">
        <f t="shared" si="36"/>
        <v>0</v>
      </c>
      <c r="AK145" s="119">
        <f t="shared" si="36"/>
        <v>0</v>
      </c>
      <c r="AL145" s="119">
        <f t="shared" si="36"/>
        <v>0</v>
      </c>
      <c r="AM145" s="119">
        <f t="shared" si="36"/>
        <v>0</v>
      </c>
      <c r="AN145" s="119">
        <f t="shared" si="36"/>
        <v>0</v>
      </c>
      <c r="AO145" s="119">
        <f t="shared" si="36"/>
        <v>0</v>
      </c>
      <c r="AP145" s="16"/>
    </row>
    <row r="146" spans="2:42" outlineLevel="2" x14ac:dyDescent="0.3">
      <c r="B146" s="16"/>
      <c r="C146" s="13" t="s">
        <v>128</v>
      </c>
      <c r="D146" s="16"/>
      <c r="E146" s="83" t="s">
        <v>133</v>
      </c>
      <c r="F146" s="16"/>
      <c r="G146" s="16"/>
      <c r="H146" s="90"/>
      <c r="I146" s="16"/>
      <c r="J146" s="91"/>
      <c r="K146" s="17"/>
      <c r="L146" s="119">
        <f t="shared" si="34"/>
        <v>0</v>
      </c>
      <c r="M146" s="119">
        <f t="shared" si="34"/>
        <v>0</v>
      </c>
      <c r="N146" s="119">
        <f t="shared" si="34"/>
        <v>0</v>
      </c>
      <c r="O146" s="119">
        <f t="shared" si="34"/>
        <v>0</v>
      </c>
      <c r="P146" s="119">
        <f t="shared" si="34"/>
        <v>0</v>
      </c>
      <c r="Q146" s="119">
        <f t="shared" si="34"/>
        <v>0</v>
      </c>
      <c r="R146" s="119">
        <f t="shared" si="34"/>
        <v>0</v>
      </c>
      <c r="S146" s="119">
        <f t="shared" si="34"/>
        <v>0</v>
      </c>
      <c r="T146" s="119">
        <f t="shared" si="34"/>
        <v>0</v>
      </c>
      <c r="U146" s="119">
        <f t="shared" si="34"/>
        <v>0</v>
      </c>
      <c r="V146" s="119">
        <f t="shared" si="35"/>
        <v>0</v>
      </c>
      <c r="W146" s="119">
        <f t="shared" si="35"/>
        <v>0</v>
      </c>
      <c r="X146" s="119">
        <f t="shared" si="35"/>
        <v>0</v>
      </c>
      <c r="Y146" s="119">
        <f t="shared" si="35"/>
        <v>0</v>
      </c>
      <c r="Z146" s="119">
        <f t="shared" si="35"/>
        <v>0</v>
      </c>
      <c r="AA146" s="119">
        <f t="shared" si="35"/>
        <v>0</v>
      </c>
      <c r="AB146" s="119">
        <f t="shared" si="35"/>
        <v>0</v>
      </c>
      <c r="AC146" s="119">
        <f t="shared" si="35"/>
        <v>0</v>
      </c>
      <c r="AD146" s="119">
        <f t="shared" si="35"/>
        <v>0</v>
      </c>
      <c r="AE146" s="119">
        <f t="shared" si="35"/>
        <v>0</v>
      </c>
      <c r="AF146" s="119">
        <f t="shared" si="36"/>
        <v>0</v>
      </c>
      <c r="AG146" s="119">
        <f t="shared" si="36"/>
        <v>0</v>
      </c>
      <c r="AH146" s="119">
        <f t="shared" si="36"/>
        <v>0</v>
      </c>
      <c r="AI146" s="119">
        <f t="shared" si="36"/>
        <v>0</v>
      </c>
      <c r="AJ146" s="119">
        <f t="shared" si="36"/>
        <v>0</v>
      </c>
      <c r="AK146" s="119">
        <f t="shared" si="36"/>
        <v>0</v>
      </c>
      <c r="AL146" s="119">
        <f t="shared" si="36"/>
        <v>0</v>
      </c>
      <c r="AM146" s="119">
        <f t="shared" si="36"/>
        <v>0</v>
      </c>
      <c r="AN146" s="119">
        <f t="shared" si="36"/>
        <v>0</v>
      </c>
      <c r="AO146" s="119">
        <f t="shared" si="36"/>
        <v>0</v>
      </c>
      <c r="AP146" s="16"/>
    </row>
    <row r="147" spans="2:42" outlineLevel="2" x14ac:dyDescent="0.3">
      <c r="B147" s="16"/>
      <c r="C147" s="13" t="s">
        <v>128</v>
      </c>
      <c r="D147" s="16"/>
      <c r="E147" s="83" t="s">
        <v>133</v>
      </c>
      <c r="F147" s="16"/>
      <c r="G147" s="16"/>
      <c r="H147" s="90"/>
      <c r="I147" s="16"/>
      <c r="J147" s="91"/>
      <c r="K147" s="17"/>
      <c r="L147" s="119">
        <f t="shared" si="34"/>
        <v>0</v>
      </c>
      <c r="M147" s="119">
        <f t="shared" si="34"/>
        <v>0</v>
      </c>
      <c r="N147" s="119">
        <f t="shared" si="34"/>
        <v>0</v>
      </c>
      <c r="O147" s="119">
        <f t="shared" si="34"/>
        <v>0</v>
      </c>
      <c r="P147" s="119">
        <f t="shared" si="34"/>
        <v>0</v>
      </c>
      <c r="Q147" s="119">
        <f t="shared" si="34"/>
        <v>0</v>
      </c>
      <c r="R147" s="119">
        <f t="shared" si="34"/>
        <v>0</v>
      </c>
      <c r="S147" s="119">
        <f t="shared" si="34"/>
        <v>0</v>
      </c>
      <c r="T147" s="119">
        <f t="shared" si="34"/>
        <v>0</v>
      </c>
      <c r="U147" s="119">
        <f t="shared" si="34"/>
        <v>0</v>
      </c>
      <c r="V147" s="119">
        <f t="shared" si="35"/>
        <v>0</v>
      </c>
      <c r="W147" s="119">
        <f t="shared" si="35"/>
        <v>0</v>
      </c>
      <c r="X147" s="119">
        <f t="shared" si="35"/>
        <v>0</v>
      </c>
      <c r="Y147" s="119">
        <f t="shared" si="35"/>
        <v>0</v>
      </c>
      <c r="Z147" s="119">
        <f t="shared" si="35"/>
        <v>0</v>
      </c>
      <c r="AA147" s="119">
        <f t="shared" si="35"/>
        <v>0</v>
      </c>
      <c r="AB147" s="119">
        <f t="shared" si="35"/>
        <v>0</v>
      </c>
      <c r="AC147" s="119">
        <f t="shared" si="35"/>
        <v>0</v>
      </c>
      <c r="AD147" s="119">
        <f t="shared" si="35"/>
        <v>0</v>
      </c>
      <c r="AE147" s="119">
        <f t="shared" si="35"/>
        <v>0</v>
      </c>
      <c r="AF147" s="119">
        <f t="shared" si="36"/>
        <v>0</v>
      </c>
      <c r="AG147" s="119">
        <f t="shared" si="36"/>
        <v>0</v>
      </c>
      <c r="AH147" s="119">
        <f t="shared" si="36"/>
        <v>0</v>
      </c>
      <c r="AI147" s="119">
        <f t="shared" si="36"/>
        <v>0</v>
      </c>
      <c r="AJ147" s="119">
        <f t="shared" si="36"/>
        <v>0</v>
      </c>
      <c r="AK147" s="119">
        <f t="shared" si="36"/>
        <v>0</v>
      </c>
      <c r="AL147" s="119">
        <f t="shared" si="36"/>
        <v>0</v>
      </c>
      <c r="AM147" s="119">
        <f t="shared" si="36"/>
        <v>0</v>
      </c>
      <c r="AN147" s="119">
        <f t="shared" si="36"/>
        <v>0</v>
      </c>
      <c r="AO147" s="119">
        <f t="shared" si="36"/>
        <v>0</v>
      </c>
      <c r="AP147" s="16"/>
    </row>
    <row r="148" spans="2:42" outlineLevel="2" x14ac:dyDescent="0.3">
      <c r="B148" s="16"/>
      <c r="C148" s="13" t="s">
        <v>128</v>
      </c>
      <c r="D148" s="16"/>
      <c r="E148" s="83" t="s">
        <v>133</v>
      </c>
      <c r="F148" s="16"/>
      <c r="G148" s="16"/>
      <c r="H148" s="90"/>
      <c r="I148" s="16"/>
      <c r="J148" s="91"/>
      <c r="K148" s="17"/>
      <c r="L148" s="119">
        <f t="shared" si="34"/>
        <v>0</v>
      </c>
      <c r="M148" s="119">
        <f t="shared" si="34"/>
        <v>0</v>
      </c>
      <c r="N148" s="119">
        <f t="shared" si="34"/>
        <v>0</v>
      </c>
      <c r="O148" s="119">
        <f t="shared" si="34"/>
        <v>0</v>
      </c>
      <c r="P148" s="119">
        <f t="shared" si="34"/>
        <v>0</v>
      </c>
      <c r="Q148" s="119">
        <f t="shared" si="34"/>
        <v>0</v>
      </c>
      <c r="R148" s="119">
        <f t="shared" si="34"/>
        <v>0</v>
      </c>
      <c r="S148" s="119">
        <f t="shared" si="34"/>
        <v>0</v>
      </c>
      <c r="T148" s="119">
        <f t="shared" si="34"/>
        <v>0</v>
      </c>
      <c r="U148" s="119">
        <f t="shared" si="34"/>
        <v>0</v>
      </c>
      <c r="V148" s="119">
        <f t="shared" si="35"/>
        <v>0</v>
      </c>
      <c r="W148" s="119">
        <f t="shared" si="35"/>
        <v>0</v>
      </c>
      <c r="X148" s="119">
        <f t="shared" si="35"/>
        <v>0</v>
      </c>
      <c r="Y148" s="119">
        <f t="shared" si="35"/>
        <v>0</v>
      </c>
      <c r="Z148" s="119">
        <f t="shared" si="35"/>
        <v>0</v>
      </c>
      <c r="AA148" s="119">
        <f t="shared" si="35"/>
        <v>0</v>
      </c>
      <c r="AB148" s="119">
        <f t="shared" si="35"/>
        <v>0</v>
      </c>
      <c r="AC148" s="119">
        <f t="shared" si="35"/>
        <v>0</v>
      </c>
      <c r="AD148" s="119">
        <f t="shared" si="35"/>
        <v>0</v>
      </c>
      <c r="AE148" s="119">
        <f t="shared" si="35"/>
        <v>0</v>
      </c>
      <c r="AF148" s="119">
        <f t="shared" si="36"/>
        <v>0</v>
      </c>
      <c r="AG148" s="119">
        <f t="shared" si="36"/>
        <v>0</v>
      </c>
      <c r="AH148" s="119">
        <f t="shared" si="36"/>
        <v>0</v>
      </c>
      <c r="AI148" s="119">
        <f t="shared" si="36"/>
        <v>0</v>
      </c>
      <c r="AJ148" s="119">
        <f t="shared" si="36"/>
        <v>0</v>
      </c>
      <c r="AK148" s="119">
        <f t="shared" si="36"/>
        <v>0</v>
      </c>
      <c r="AL148" s="119">
        <f t="shared" si="36"/>
        <v>0</v>
      </c>
      <c r="AM148" s="119">
        <f t="shared" si="36"/>
        <v>0</v>
      </c>
      <c r="AN148" s="119">
        <f t="shared" si="36"/>
        <v>0</v>
      </c>
      <c r="AO148" s="119">
        <f t="shared" si="36"/>
        <v>0</v>
      </c>
      <c r="AP148" s="16"/>
    </row>
    <row r="149" spans="2:42" outlineLevel="2" x14ac:dyDescent="0.3">
      <c r="B149" s="16"/>
      <c r="C149" s="13" t="s">
        <v>128</v>
      </c>
      <c r="D149" s="16"/>
      <c r="E149" s="83" t="s">
        <v>133</v>
      </c>
      <c r="F149" s="16"/>
      <c r="G149" s="16"/>
      <c r="H149" s="90"/>
      <c r="I149" s="16"/>
      <c r="J149" s="91"/>
      <c r="K149" s="17"/>
      <c r="L149" s="119">
        <f t="shared" si="34"/>
        <v>0</v>
      </c>
      <c r="M149" s="119">
        <f t="shared" si="34"/>
        <v>0</v>
      </c>
      <c r="N149" s="119">
        <f t="shared" si="34"/>
        <v>0</v>
      </c>
      <c r="O149" s="119">
        <f t="shared" si="34"/>
        <v>0</v>
      </c>
      <c r="P149" s="119">
        <f t="shared" si="34"/>
        <v>0</v>
      </c>
      <c r="Q149" s="119">
        <f t="shared" si="34"/>
        <v>0</v>
      </c>
      <c r="R149" s="119">
        <f t="shared" si="34"/>
        <v>0</v>
      </c>
      <c r="S149" s="119">
        <f t="shared" si="34"/>
        <v>0</v>
      </c>
      <c r="T149" s="119">
        <f t="shared" si="34"/>
        <v>0</v>
      </c>
      <c r="U149" s="119">
        <f t="shared" si="34"/>
        <v>0</v>
      </c>
      <c r="V149" s="119">
        <f t="shared" si="35"/>
        <v>0</v>
      </c>
      <c r="W149" s="119">
        <f t="shared" si="35"/>
        <v>0</v>
      </c>
      <c r="X149" s="119">
        <f t="shared" si="35"/>
        <v>0</v>
      </c>
      <c r="Y149" s="119">
        <f t="shared" si="35"/>
        <v>0</v>
      </c>
      <c r="Z149" s="119">
        <f t="shared" si="35"/>
        <v>0</v>
      </c>
      <c r="AA149" s="119">
        <f t="shared" si="35"/>
        <v>0</v>
      </c>
      <c r="AB149" s="119">
        <f t="shared" si="35"/>
        <v>0</v>
      </c>
      <c r="AC149" s="119">
        <f t="shared" si="35"/>
        <v>0</v>
      </c>
      <c r="AD149" s="119">
        <f t="shared" si="35"/>
        <v>0</v>
      </c>
      <c r="AE149" s="119">
        <f t="shared" si="35"/>
        <v>0</v>
      </c>
      <c r="AF149" s="119">
        <f t="shared" si="36"/>
        <v>0</v>
      </c>
      <c r="AG149" s="119">
        <f t="shared" si="36"/>
        <v>0</v>
      </c>
      <c r="AH149" s="119">
        <f t="shared" si="36"/>
        <v>0</v>
      </c>
      <c r="AI149" s="119">
        <f t="shared" si="36"/>
        <v>0</v>
      </c>
      <c r="AJ149" s="119">
        <f t="shared" si="36"/>
        <v>0</v>
      </c>
      <c r="AK149" s="119">
        <f t="shared" si="36"/>
        <v>0</v>
      </c>
      <c r="AL149" s="119">
        <f t="shared" si="36"/>
        <v>0</v>
      </c>
      <c r="AM149" s="119">
        <f t="shared" si="36"/>
        <v>0</v>
      </c>
      <c r="AN149" s="119">
        <f t="shared" si="36"/>
        <v>0</v>
      </c>
      <c r="AO149" s="119">
        <f t="shared" si="36"/>
        <v>0</v>
      </c>
      <c r="AP149" s="16"/>
    </row>
    <row r="150" spans="2:42" outlineLevel="2" x14ac:dyDescent="0.3">
      <c r="B150" s="16"/>
      <c r="C150" s="13" t="s">
        <v>128</v>
      </c>
      <c r="D150" s="16"/>
      <c r="E150" s="83" t="s">
        <v>133</v>
      </c>
      <c r="F150" s="16"/>
      <c r="G150" s="16"/>
      <c r="H150" s="90"/>
      <c r="I150" s="16"/>
      <c r="J150" s="91"/>
      <c r="K150" s="17"/>
      <c r="L150" s="119">
        <f t="shared" si="34"/>
        <v>0</v>
      </c>
      <c r="M150" s="119">
        <f t="shared" si="34"/>
        <v>0</v>
      </c>
      <c r="N150" s="119">
        <f t="shared" si="34"/>
        <v>0</v>
      </c>
      <c r="O150" s="119">
        <f t="shared" si="34"/>
        <v>0</v>
      </c>
      <c r="P150" s="119">
        <f t="shared" si="34"/>
        <v>0</v>
      </c>
      <c r="Q150" s="119">
        <f t="shared" si="34"/>
        <v>0</v>
      </c>
      <c r="R150" s="119">
        <f t="shared" si="34"/>
        <v>0</v>
      </c>
      <c r="S150" s="119">
        <f t="shared" si="34"/>
        <v>0</v>
      </c>
      <c r="T150" s="119">
        <f t="shared" si="34"/>
        <v>0</v>
      </c>
      <c r="U150" s="119">
        <f t="shared" si="34"/>
        <v>0</v>
      </c>
      <c r="V150" s="119">
        <f t="shared" si="35"/>
        <v>0</v>
      </c>
      <c r="W150" s="119">
        <f t="shared" si="35"/>
        <v>0</v>
      </c>
      <c r="X150" s="119">
        <f t="shared" si="35"/>
        <v>0</v>
      </c>
      <c r="Y150" s="119">
        <f t="shared" si="35"/>
        <v>0</v>
      </c>
      <c r="Z150" s="119">
        <f t="shared" si="35"/>
        <v>0</v>
      </c>
      <c r="AA150" s="119">
        <f t="shared" si="35"/>
        <v>0</v>
      </c>
      <c r="AB150" s="119">
        <f t="shared" si="35"/>
        <v>0</v>
      </c>
      <c r="AC150" s="119">
        <f t="shared" si="35"/>
        <v>0</v>
      </c>
      <c r="AD150" s="119">
        <f t="shared" si="35"/>
        <v>0</v>
      </c>
      <c r="AE150" s="119">
        <f t="shared" si="35"/>
        <v>0</v>
      </c>
      <c r="AF150" s="119">
        <f t="shared" si="36"/>
        <v>0</v>
      </c>
      <c r="AG150" s="119">
        <f t="shared" si="36"/>
        <v>0</v>
      </c>
      <c r="AH150" s="119">
        <f t="shared" si="36"/>
        <v>0</v>
      </c>
      <c r="AI150" s="119">
        <f t="shared" si="36"/>
        <v>0</v>
      </c>
      <c r="AJ150" s="119">
        <f t="shared" si="36"/>
        <v>0</v>
      </c>
      <c r="AK150" s="119">
        <f t="shared" si="36"/>
        <v>0</v>
      </c>
      <c r="AL150" s="119">
        <f t="shared" si="36"/>
        <v>0</v>
      </c>
      <c r="AM150" s="119">
        <f t="shared" si="36"/>
        <v>0</v>
      </c>
      <c r="AN150" s="119">
        <f t="shared" si="36"/>
        <v>0</v>
      </c>
      <c r="AO150" s="119">
        <f t="shared" si="36"/>
        <v>0</v>
      </c>
      <c r="AP150" s="16"/>
    </row>
    <row r="151" spans="2:42" outlineLevel="2" x14ac:dyDescent="0.3">
      <c r="B151" s="16"/>
      <c r="C151" s="13" t="s">
        <v>128</v>
      </c>
      <c r="D151" s="16"/>
      <c r="E151" s="83" t="s">
        <v>133</v>
      </c>
      <c r="F151" s="16"/>
      <c r="G151" s="16"/>
      <c r="H151" s="78"/>
      <c r="I151" s="16"/>
      <c r="J151" s="92"/>
      <c r="K151" s="17"/>
      <c r="L151" s="119">
        <f t="shared" si="34"/>
        <v>0</v>
      </c>
      <c r="M151" s="119">
        <f t="shared" si="34"/>
        <v>0</v>
      </c>
      <c r="N151" s="119">
        <f t="shared" si="34"/>
        <v>0</v>
      </c>
      <c r="O151" s="119">
        <f t="shared" si="34"/>
        <v>0</v>
      </c>
      <c r="P151" s="119">
        <f t="shared" si="34"/>
        <v>0</v>
      </c>
      <c r="Q151" s="119">
        <f t="shared" si="34"/>
        <v>0</v>
      </c>
      <c r="R151" s="119">
        <f t="shared" si="34"/>
        <v>0</v>
      </c>
      <c r="S151" s="119">
        <f t="shared" si="34"/>
        <v>0</v>
      </c>
      <c r="T151" s="119">
        <f t="shared" si="34"/>
        <v>0</v>
      </c>
      <c r="U151" s="119">
        <f t="shared" si="34"/>
        <v>0</v>
      </c>
      <c r="V151" s="119">
        <f t="shared" si="35"/>
        <v>0</v>
      </c>
      <c r="W151" s="119">
        <f t="shared" si="35"/>
        <v>0</v>
      </c>
      <c r="X151" s="119">
        <f t="shared" si="35"/>
        <v>0</v>
      </c>
      <c r="Y151" s="119">
        <f t="shared" si="35"/>
        <v>0</v>
      </c>
      <c r="Z151" s="119">
        <f t="shared" si="35"/>
        <v>0</v>
      </c>
      <c r="AA151" s="119">
        <f t="shared" si="35"/>
        <v>0</v>
      </c>
      <c r="AB151" s="119">
        <f t="shared" si="35"/>
        <v>0</v>
      </c>
      <c r="AC151" s="119">
        <f t="shared" si="35"/>
        <v>0</v>
      </c>
      <c r="AD151" s="119">
        <f t="shared" si="35"/>
        <v>0</v>
      </c>
      <c r="AE151" s="119">
        <f t="shared" si="35"/>
        <v>0</v>
      </c>
      <c r="AF151" s="119">
        <f t="shared" si="36"/>
        <v>0</v>
      </c>
      <c r="AG151" s="119">
        <f t="shared" si="36"/>
        <v>0</v>
      </c>
      <c r="AH151" s="119">
        <f t="shared" si="36"/>
        <v>0</v>
      </c>
      <c r="AI151" s="119">
        <f t="shared" si="36"/>
        <v>0</v>
      </c>
      <c r="AJ151" s="119">
        <f t="shared" si="36"/>
        <v>0</v>
      </c>
      <c r="AK151" s="119">
        <f t="shared" si="36"/>
        <v>0</v>
      </c>
      <c r="AL151" s="119">
        <f t="shared" si="36"/>
        <v>0</v>
      </c>
      <c r="AM151" s="119">
        <f t="shared" si="36"/>
        <v>0</v>
      </c>
      <c r="AN151" s="119">
        <f t="shared" si="36"/>
        <v>0</v>
      </c>
      <c r="AO151" s="119">
        <f t="shared" si="36"/>
        <v>0</v>
      </c>
      <c r="AP151" s="16"/>
    </row>
    <row r="152" spans="2:42" outlineLevel="2" x14ac:dyDescent="0.3">
      <c r="B152" s="16"/>
      <c r="C152" s="13" t="s">
        <v>128</v>
      </c>
      <c r="D152" s="16"/>
      <c r="E152" s="83" t="s">
        <v>133</v>
      </c>
      <c r="F152" s="16"/>
      <c r="G152" s="16"/>
      <c r="H152" s="78"/>
      <c r="I152" s="16"/>
      <c r="J152" s="78"/>
      <c r="K152" s="93"/>
      <c r="L152" s="119">
        <f t="shared" si="34"/>
        <v>0</v>
      </c>
      <c r="M152" s="119">
        <f t="shared" si="34"/>
        <v>0</v>
      </c>
      <c r="N152" s="119">
        <f t="shared" si="34"/>
        <v>0</v>
      </c>
      <c r="O152" s="119">
        <f t="shared" si="34"/>
        <v>0</v>
      </c>
      <c r="P152" s="119">
        <f t="shared" si="34"/>
        <v>0</v>
      </c>
      <c r="Q152" s="119">
        <f t="shared" si="34"/>
        <v>0</v>
      </c>
      <c r="R152" s="119">
        <f t="shared" si="34"/>
        <v>0</v>
      </c>
      <c r="S152" s="119">
        <f t="shared" si="34"/>
        <v>0</v>
      </c>
      <c r="T152" s="119">
        <f t="shared" si="34"/>
        <v>0</v>
      </c>
      <c r="U152" s="119">
        <f t="shared" si="34"/>
        <v>0</v>
      </c>
      <c r="V152" s="119">
        <f t="shared" si="35"/>
        <v>0</v>
      </c>
      <c r="W152" s="119">
        <f t="shared" si="35"/>
        <v>0</v>
      </c>
      <c r="X152" s="119">
        <f t="shared" si="35"/>
        <v>0</v>
      </c>
      <c r="Y152" s="119">
        <f t="shared" si="35"/>
        <v>0</v>
      </c>
      <c r="Z152" s="119">
        <f t="shared" si="35"/>
        <v>0</v>
      </c>
      <c r="AA152" s="119">
        <f t="shared" si="35"/>
        <v>0</v>
      </c>
      <c r="AB152" s="119">
        <f t="shared" si="35"/>
        <v>0</v>
      </c>
      <c r="AC152" s="119">
        <f t="shared" si="35"/>
        <v>0</v>
      </c>
      <c r="AD152" s="119">
        <f t="shared" si="35"/>
        <v>0</v>
      </c>
      <c r="AE152" s="119">
        <f t="shared" si="35"/>
        <v>0</v>
      </c>
      <c r="AF152" s="119">
        <f t="shared" si="36"/>
        <v>0</v>
      </c>
      <c r="AG152" s="119">
        <f t="shared" si="36"/>
        <v>0</v>
      </c>
      <c r="AH152" s="119">
        <f t="shared" si="36"/>
        <v>0</v>
      </c>
      <c r="AI152" s="119">
        <f t="shared" si="36"/>
        <v>0</v>
      </c>
      <c r="AJ152" s="119">
        <f t="shared" si="36"/>
        <v>0</v>
      </c>
      <c r="AK152" s="119">
        <f t="shared" si="36"/>
        <v>0</v>
      </c>
      <c r="AL152" s="119">
        <f t="shared" si="36"/>
        <v>0</v>
      </c>
      <c r="AM152" s="119">
        <f t="shared" si="36"/>
        <v>0</v>
      </c>
      <c r="AN152" s="119">
        <f t="shared" si="36"/>
        <v>0</v>
      </c>
      <c r="AO152" s="119">
        <f t="shared" si="36"/>
        <v>0</v>
      </c>
      <c r="AP152" s="16"/>
    </row>
    <row r="153" spans="2:42" outlineLevel="2" x14ac:dyDescent="0.3">
      <c r="B153" s="16"/>
      <c r="C153" s="13" t="s">
        <v>128</v>
      </c>
      <c r="D153" s="16"/>
      <c r="E153" s="83" t="s">
        <v>133</v>
      </c>
      <c r="F153" s="16"/>
      <c r="G153" s="16"/>
      <c r="H153" s="78"/>
      <c r="I153" s="16"/>
      <c r="J153" s="92"/>
      <c r="K153" s="17"/>
      <c r="L153" s="119">
        <f t="shared" si="34"/>
        <v>0</v>
      </c>
      <c r="M153" s="119">
        <f t="shared" si="34"/>
        <v>0</v>
      </c>
      <c r="N153" s="119">
        <f t="shared" si="34"/>
        <v>0</v>
      </c>
      <c r="O153" s="119">
        <f t="shared" si="34"/>
        <v>0</v>
      </c>
      <c r="P153" s="119">
        <f t="shared" si="34"/>
        <v>0</v>
      </c>
      <c r="Q153" s="119">
        <f t="shared" si="34"/>
        <v>0</v>
      </c>
      <c r="R153" s="119">
        <f t="shared" si="34"/>
        <v>0</v>
      </c>
      <c r="S153" s="119">
        <f t="shared" si="34"/>
        <v>0</v>
      </c>
      <c r="T153" s="119">
        <f t="shared" si="34"/>
        <v>0</v>
      </c>
      <c r="U153" s="119">
        <f t="shared" si="34"/>
        <v>0</v>
      </c>
      <c r="V153" s="119">
        <f t="shared" si="35"/>
        <v>0</v>
      </c>
      <c r="W153" s="119">
        <f t="shared" si="35"/>
        <v>0</v>
      </c>
      <c r="X153" s="119">
        <f t="shared" si="35"/>
        <v>0</v>
      </c>
      <c r="Y153" s="119">
        <f t="shared" si="35"/>
        <v>0</v>
      </c>
      <c r="Z153" s="119">
        <f t="shared" si="35"/>
        <v>0</v>
      </c>
      <c r="AA153" s="119">
        <f t="shared" si="35"/>
        <v>0</v>
      </c>
      <c r="AB153" s="119">
        <f t="shared" si="35"/>
        <v>0</v>
      </c>
      <c r="AC153" s="119">
        <f t="shared" si="35"/>
        <v>0</v>
      </c>
      <c r="AD153" s="119">
        <f t="shared" si="35"/>
        <v>0</v>
      </c>
      <c r="AE153" s="119">
        <f t="shared" si="35"/>
        <v>0</v>
      </c>
      <c r="AF153" s="119">
        <f t="shared" si="36"/>
        <v>0</v>
      </c>
      <c r="AG153" s="119">
        <f t="shared" si="36"/>
        <v>0</v>
      </c>
      <c r="AH153" s="119">
        <f t="shared" si="36"/>
        <v>0</v>
      </c>
      <c r="AI153" s="119">
        <f t="shared" si="36"/>
        <v>0</v>
      </c>
      <c r="AJ153" s="119">
        <f t="shared" si="36"/>
        <v>0</v>
      </c>
      <c r="AK153" s="119">
        <f t="shared" si="36"/>
        <v>0</v>
      </c>
      <c r="AL153" s="119">
        <f t="shared" si="36"/>
        <v>0</v>
      </c>
      <c r="AM153" s="119">
        <f t="shared" si="36"/>
        <v>0</v>
      </c>
      <c r="AN153" s="119">
        <f t="shared" si="36"/>
        <v>0</v>
      </c>
      <c r="AO153" s="119">
        <f t="shared" si="36"/>
        <v>0</v>
      </c>
      <c r="AP153" s="16"/>
    </row>
    <row r="154" spans="2:42" outlineLevel="2" x14ac:dyDescent="0.3">
      <c r="B154" s="16"/>
      <c r="C154" s="13" t="s">
        <v>128</v>
      </c>
      <c r="D154" s="16"/>
      <c r="E154" s="83" t="s">
        <v>133</v>
      </c>
      <c r="F154" s="16"/>
      <c r="G154" s="16"/>
      <c r="H154" s="78"/>
      <c r="I154" s="16"/>
      <c r="J154" s="92"/>
      <c r="K154" s="17"/>
      <c r="L154" s="119">
        <f t="shared" si="34"/>
        <v>0</v>
      </c>
      <c r="M154" s="119">
        <f t="shared" si="34"/>
        <v>0</v>
      </c>
      <c r="N154" s="119">
        <f t="shared" si="34"/>
        <v>0</v>
      </c>
      <c r="O154" s="119">
        <f t="shared" si="34"/>
        <v>0</v>
      </c>
      <c r="P154" s="119">
        <f t="shared" si="34"/>
        <v>0</v>
      </c>
      <c r="Q154" s="119">
        <f t="shared" si="34"/>
        <v>0</v>
      </c>
      <c r="R154" s="119">
        <f t="shared" si="34"/>
        <v>0</v>
      </c>
      <c r="S154" s="119">
        <f t="shared" si="34"/>
        <v>0</v>
      </c>
      <c r="T154" s="119">
        <f t="shared" si="34"/>
        <v>0</v>
      </c>
      <c r="U154" s="119">
        <f t="shared" si="34"/>
        <v>0</v>
      </c>
      <c r="V154" s="119">
        <f t="shared" si="35"/>
        <v>0</v>
      </c>
      <c r="W154" s="119">
        <f t="shared" si="35"/>
        <v>0</v>
      </c>
      <c r="X154" s="119">
        <f t="shared" si="35"/>
        <v>0</v>
      </c>
      <c r="Y154" s="119">
        <f t="shared" si="35"/>
        <v>0</v>
      </c>
      <c r="Z154" s="119">
        <f t="shared" si="35"/>
        <v>0</v>
      </c>
      <c r="AA154" s="119">
        <f t="shared" si="35"/>
        <v>0</v>
      </c>
      <c r="AB154" s="119">
        <f t="shared" si="35"/>
        <v>0</v>
      </c>
      <c r="AC154" s="119">
        <f t="shared" si="35"/>
        <v>0</v>
      </c>
      <c r="AD154" s="119">
        <f t="shared" si="35"/>
        <v>0</v>
      </c>
      <c r="AE154" s="119">
        <f t="shared" si="35"/>
        <v>0</v>
      </c>
      <c r="AF154" s="119">
        <f t="shared" si="36"/>
        <v>0</v>
      </c>
      <c r="AG154" s="119">
        <f t="shared" si="36"/>
        <v>0</v>
      </c>
      <c r="AH154" s="119">
        <f t="shared" si="36"/>
        <v>0</v>
      </c>
      <c r="AI154" s="119">
        <f t="shared" si="36"/>
        <v>0</v>
      </c>
      <c r="AJ154" s="119">
        <f t="shared" si="36"/>
        <v>0</v>
      </c>
      <c r="AK154" s="119">
        <f t="shared" si="36"/>
        <v>0</v>
      </c>
      <c r="AL154" s="119">
        <f t="shared" si="36"/>
        <v>0</v>
      </c>
      <c r="AM154" s="119">
        <f t="shared" si="36"/>
        <v>0</v>
      </c>
      <c r="AN154" s="119">
        <f t="shared" si="36"/>
        <v>0</v>
      </c>
      <c r="AO154" s="119">
        <f t="shared" si="36"/>
        <v>0</v>
      </c>
      <c r="AP154" s="16"/>
    </row>
    <row r="155" spans="2:42" outlineLevel="2" x14ac:dyDescent="0.3">
      <c r="B155" s="16"/>
      <c r="C155" s="12"/>
      <c r="D155" s="16"/>
      <c r="E155" s="93"/>
      <c r="F155" s="16"/>
      <c r="G155" s="16"/>
      <c r="H155" s="18"/>
      <c r="I155" s="16"/>
      <c r="J155" s="16"/>
      <c r="K155" s="18"/>
      <c r="L155" s="120"/>
      <c r="M155" s="120"/>
      <c r="N155" s="120"/>
      <c r="O155" s="120"/>
      <c r="P155" s="120"/>
      <c r="Q155" s="120"/>
      <c r="R155" s="120"/>
      <c r="S155" s="120"/>
      <c r="T155" s="120"/>
      <c r="U155" s="120"/>
      <c r="V155" s="120"/>
      <c r="W155" s="120"/>
      <c r="X155" s="120"/>
      <c r="Y155" s="120"/>
      <c r="Z155" s="120"/>
      <c r="AA155" s="120"/>
      <c r="AB155" s="120"/>
      <c r="AC155" s="120"/>
      <c r="AD155" s="120"/>
      <c r="AE155" s="120"/>
      <c r="AF155" s="120"/>
      <c r="AG155" s="120"/>
      <c r="AH155" s="120"/>
      <c r="AI155" s="120"/>
      <c r="AJ155" s="120"/>
      <c r="AK155" s="120"/>
      <c r="AL155" s="120"/>
      <c r="AM155" s="120"/>
      <c r="AN155" s="120"/>
      <c r="AO155" s="120"/>
      <c r="AP155" s="16"/>
    </row>
    <row r="156" spans="2:42" ht="23.45" customHeight="1" outlineLevel="2" x14ac:dyDescent="0.3">
      <c r="B156" s="16"/>
      <c r="C156" s="80" t="s">
        <v>141</v>
      </c>
      <c r="D156" s="16"/>
      <c r="E156" s="50" t="s">
        <v>133</v>
      </c>
      <c r="F156" s="16"/>
      <c r="G156" s="16"/>
      <c r="H156" s="16"/>
      <c r="I156" s="16"/>
      <c r="J156" s="16"/>
      <c r="K156" s="18"/>
      <c r="L156" s="118">
        <f t="shared" ref="L156:AN156" si="37">SUM(L144:L154)</f>
        <v>0</v>
      </c>
      <c r="M156" s="118">
        <f t="shared" si="37"/>
        <v>0</v>
      </c>
      <c r="N156" s="118">
        <f t="shared" si="37"/>
        <v>0</v>
      </c>
      <c r="O156" s="118">
        <f t="shared" si="37"/>
        <v>0</v>
      </c>
      <c r="P156" s="118">
        <f t="shared" si="37"/>
        <v>0</v>
      </c>
      <c r="Q156" s="118">
        <f t="shared" si="37"/>
        <v>0</v>
      </c>
      <c r="R156" s="118">
        <f t="shared" si="37"/>
        <v>0</v>
      </c>
      <c r="S156" s="118">
        <f t="shared" si="37"/>
        <v>0</v>
      </c>
      <c r="T156" s="118">
        <f t="shared" si="37"/>
        <v>0</v>
      </c>
      <c r="U156" s="118">
        <f t="shared" si="37"/>
        <v>0</v>
      </c>
      <c r="V156" s="118">
        <f t="shared" si="37"/>
        <v>0</v>
      </c>
      <c r="W156" s="118">
        <f t="shared" si="37"/>
        <v>0</v>
      </c>
      <c r="X156" s="118">
        <f t="shared" si="37"/>
        <v>0</v>
      </c>
      <c r="Y156" s="118">
        <f t="shared" si="37"/>
        <v>0</v>
      </c>
      <c r="Z156" s="118">
        <f t="shared" si="37"/>
        <v>0</v>
      </c>
      <c r="AA156" s="118">
        <f t="shared" si="37"/>
        <v>0</v>
      </c>
      <c r="AB156" s="118">
        <f t="shared" si="37"/>
        <v>0</v>
      </c>
      <c r="AC156" s="118">
        <f t="shared" si="37"/>
        <v>0</v>
      </c>
      <c r="AD156" s="118">
        <f t="shared" si="37"/>
        <v>0</v>
      </c>
      <c r="AE156" s="118">
        <f t="shared" si="37"/>
        <v>0</v>
      </c>
      <c r="AF156" s="118">
        <f t="shared" si="37"/>
        <v>0</v>
      </c>
      <c r="AG156" s="118">
        <f t="shared" si="37"/>
        <v>0</v>
      </c>
      <c r="AH156" s="118">
        <f t="shared" si="37"/>
        <v>0</v>
      </c>
      <c r="AI156" s="118">
        <f t="shared" si="37"/>
        <v>0</v>
      </c>
      <c r="AJ156" s="118">
        <f t="shared" si="37"/>
        <v>0</v>
      </c>
      <c r="AK156" s="118">
        <f t="shared" si="37"/>
        <v>0</v>
      </c>
      <c r="AL156" s="118">
        <f t="shared" si="37"/>
        <v>0</v>
      </c>
      <c r="AM156" s="118">
        <f t="shared" si="37"/>
        <v>0</v>
      </c>
      <c r="AN156" s="118">
        <f t="shared" si="37"/>
        <v>0</v>
      </c>
      <c r="AO156" s="118">
        <f>SUM(AO144:AO154)</f>
        <v>0</v>
      </c>
      <c r="AP156" s="16"/>
    </row>
    <row r="157" spans="2:42" x14ac:dyDescent="0.3">
      <c r="B157" s="16"/>
      <c r="C157" s="51"/>
      <c r="D157" s="16"/>
      <c r="E157" s="49"/>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row>
    <row r="158" spans="2:42" x14ac:dyDescent="0.3">
      <c r="E158" s="19"/>
    </row>
    <row r="159" spans="2:42" x14ac:dyDescent="0.3">
      <c r="E159" s="19"/>
    </row>
    <row r="160" spans="2:42" x14ac:dyDescent="0.3">
      <c r="E160" s="19"/>
    </row>
    <row r="161" spans="5:5" x14ac:dyDescent="0.3">
      <c r="E161" s="19"/>
    </row>
    <row r="162" spans="5:5" x14ac:dyDescent="0.3">
      <c r="E162" s="19"/>
    </row>
    <row r="163" spans="5:5" x14ac:dyDescent="0.3">
      <c r="E163" s="19"/>
    </row>
    <row r="164" spans="5:5" x14ac:dyDescent="0.3">
      <c r="E164" s="19"/>
    </row>
    <row r="165" spans="5:5" x14ac:dyDescent="0.3">
      <c r="E165" s="19"/>
    </row>
    <row r="166" spans="5:5" x14ac:dyDescent="0.3">
      <c r="E166" s="19"/>
    </row>
    <row r="167" spans="5:5" x14ac:dyDescent="0.3">
      <c r="E167" s="19"/>
    </row>
    <row r="168" spans="5:5" x14ac:dyDescent="0.3">
      <c r="E168" s="19"/>
    </row>
    <row r="169" spans="5:5" x14ac:dyDescent="0.3">
      <c r="E169" s="19"/>
    </row>
    <row r="170" spans="5:5" x14ac:dyDescent="0.3">
      <c r="E170" s="19"/>
    </row>
    <row r="171" spans="5:5" x14ac:dyDescent="0.3">
      <c r="E171" s="19"/>
    </row>
    <row r="172" spans="5:5" x14ac:dyDescent="0.3">
      <c r="E172" s="19"/>
    </row>
    <row r="173" spans="5:5" x14ac:dyDescent="0.3">
      <c r="E173" s="19"/>
    </row>
    <row r="174" spans="5:5" x14ac:dyDescent="0.3">
      <c r="E174" s="19"/>
    </row>
    <row r="175" spans="5:5" x14ac:dyDescent="0.3">
      <c r="E175" s="19"/>
    </row>
    <row r="176" spans="5:5" x14ac:dyDescent="0.3">
      <c r="E176" s="19"/>
    </row>
    <row r="177" spans="5:5" x14ac:dyDescent="0.3">
      <c r="E177" s="19"/>
    </row>
    <row r="178" spans="5:5" x14ac:dyDescent="0.3">
      <c r="E178" s="19"/>
    </row>
    <row r="179" spans="5:5" x14ac:dyDescent="0.3">
      <c r="E179" s="19"/>
    </row>
    <row r="180" spans="5:5" x14ac:dyDescent="0.3">
      <c r="E180" s="19"/>
    </row>
    <row r="181" spans="5:5" x14ac:dyDescent="0.3">
      <c r="E181" s="19"/>
    </row>
    <row r="182" spans="5:5" x14ac:dyDescent="0.3">
      <c r="E182" s="19"/>
    </row>
    <row r="183" spans="5:5" x14ac:dyDescent="0.3">
      <c r="E183" s="19"/>
    </row>
    <row r="184" spans="5:5" x14ac:dyDescent="0.3">
      <c r="E184" s="19"/>
    </row>
    <row r="185" spans="5:5" x14ac:dyDescent="0.3">
      <c r="E185" s="19"/>
    </row>
    <row r="186" spans="5:5" x14ac:dyDescent="0.3">
      <c r="E186" s="19"/>
    </row>
    <row r="187" spans="5:5" x14ac:dyDescent="0.3">
      <c r="E187" s="19"/>
    </row>
    <row r="188" spans="5:5" x14ac:dyDescent="0.3">
      <c r="E188" s="19"/>
    </row>
    <row r="189" spans="5:5" x14ac:dyDescent="0.3">
      <c r="E189" s="19"/>
    </row>
    <row r="190" spans="5:5" x14ac:dyDescent="0.3">
      <c r="E190" s="19"/>
    </row>
    <row r="191" spans="5:5" x14ac:dyDescent="0.3">
      <c r="E191" s="19"/>
    </row>
    <row r="192" spans="5:5" x14ac:dyDescent="0.3">
      <c r="E192" s="19"/>
    </row>
    <row r="193" spans="5:5" x14ac:dyDescent="0.3">
      <c r="E193" s="19"/>
    </row>
    <row r="194" spans="5:5" x14ac:dyDescent="0.3">
      <c r="E194" s="19"/>
    </row>
    <row r="195" spans="5:5" x14ac:dyDescent="0.3">
      <c r="E195" s="19"/>
    </row>
    <row r="196" spans="5:5" x14ac:dyDescent="0.3">
      <c r="E196" s="19"/>
    </row>
    <row r="197" spans="5:5" x14ac:dyDescent="0.3">
      <c r="E197" s="19"/>
    </row>
    <row r="198" spans="5:5" x14ac:dyDescent="0.3">
      <c r="E198" s="19"/>
    </row>
    <row r="199" spans="5:5" x14ac:dyDescent="0.3">
      <c r="E199" s="19"/>
    </row>
    <row r="200" spans="5:5" x14ac:dyDescent="0.3">
      <c r="E200" s="19"/>
    </row>
    <row r="201" spans="5:5" x14ac:dyDescent="0.3">
      <c r="E201" s="19"/>
    </row>
    <row r="202" spans="5:5" x14ac:dyDescent="0.3">
      <c r="E202" s="19"/>
    </row>
    <row r="203" spans="5:5" x14ac:dyDescent="0.3">
      <c r="E203" s="19"/>
    </row>
    <row r="204" spans="5:5" x14ac:dyDescent="0.3">
      <c r="E204" s="19"/>
    </row>
    <row r="205" spans="5:5" x14ac:dyDescent="0.3">
      <c r="E205" s="19"/>
    </row>
    <row r="206" spans="5:5" x14ac:dyDescent="0.3">
      <c r="E206" s="19"/>
    </row>
    <row r="207" spans="5:5" x14ac:dyDescent="0.3">
      <c r="E207" s="19"/>
    </row>
    <row r="208" spans="5:5" x14ac:dyDescent="0.3">
      <c r="E208" s="19"/>
    </row>
    <row r="209" spans="5:5" x14ac:dyDescent="0.3">
      <c r="E209" s="19"/>
    </row>
    <row r="210" spans="5:5" x14ac:dyDescent="0.3">
      <c r="E210" s="19"/>
    </row>
    <row r="211" spans="5:5" x14ac:dyDescent="0.3">
      <c r="E211" s="19"/>
    </row>
    <row r="212" spans="5:5" x14ac:dyDescent="0.3">
      <c r="E212" s="19"/>
    </row>
    <row r="213" spans="5:5" x14ac:dyDescent="0.3">
      <c r="E213" s="19"/>
    </row>
    <row r="214" spans="5:5" x14ac:dyDescent="0.3">
      <c r="E214" s="19"/>
    </row>
    <row r="215" spans="5:5" x14ac:dyDescent="0.3">
      <c r="E215" s="19"/>
    </row>
    <row r="216" spans="5:5" x14ac:dyDescent="0.3">
      <c r="E216" s="19"/>
    </row>
    <row r="217" spans="5:5" x14ac:dyDescent="0.3">
      <c r="E217" s="19"/>
    </row>
    <row r="218" spans="5:5" x14ac:dyDescent="0.3">
      <c r="E218" s="19"/>
    </row>
    <row r="219" spans="5:5" x14ac:dyDescent="0.3">
      <c r="E219" s="19"/>
    </row>
    <row r="220" spans="5:5" x14ac:dyDescent="0.3">
      <c r="E220" s="19"/>
    </row>
    <row r="221" spans="5:5" x14ac:dyDescent="0.3">
      <c r="E221" s="19"/>
    </row>
    <row r="222" spans="5:5" x14ac:dyDescent="0.3">
      <c r="E222" s="19"/>
    </row>
    <row r="223" spans="5:5" x14ac:dyDescent="0.3">
      <c r="E223" s="19"/>
    </row>
    <row r="224" spans="5:5" x14ac:dyDescent="0.3">
      <c r="E224" s="19"/>
    </row>
    <row r="225" spans="5:5" x14ac:dyDescent="0.3">
      <c r="E225" s="19"/>
    </row>
    <row r="226" spans="5:5" x14ac:dyDescent="0.3">
      <c r="E226" s="19"/>
    </row>
    <row r="227" spans="5:5" x14ac:dyDescent="0.3">
      <c r="E227" s="19"/>
    </row>
    <row r="228" spans="5:5" x14ac:dyDescent="0.3">
      <c r="E228" s="19"/>
    </row>
    <row r="229" spans="5:5" x14ac:dyDescent="0.3">
      <c r="E229" s="19"/>
    </row>
    <row r="230" spans="5:5" x14ac:dyDescent="0.3">
      <c r="E230" s="19"/>
    </row>
    <row r="231" spans="5:5" x14ac:dyDescent="0.3">
      <c r="E231" s="19"/>
    </row>
    <row r="232" spans="5:5" x14ac:dyDescent="0.3">
      <c r="E232" s="19"/>
    </row>
    <row r="233" spans="5:5" x14ac:dyDescent="0.3">
      <c r="E233" s="19"/>
    </row>
    <row r="234" spans="5:5" x14ac:dyDescent="0.3">
      <c r="E234" s="19"/>
    </row>
    <row r="235" spans="5:5" x14ac:dyDescent="0.3">
      <c r="E235" s="19"/>
    </row>
    <row r="236" spans="5:5" x14ac:dyDescent="0.3">
      <c r="E236" s="19"/>
    </row>
    <row r="237" spans="5:5" x14ac:dyDescent="0.3">
      <c r="E237" s="19"/>
    </row>
    <row r="238" spans="5:5" x14ac:dyDescent="0.3">
      <c r="E238" s="19"/>
    </row>
    <row r="239" spans="5:5" x14ac:dyDescent="0.3">
      <c r="E239" s="19"/>
    </row>
    <row r="240" spans="5:5" x14ac:dyDescent="0.3">
      <c r="E240" s="19"/>
    </row>
    <row r="241" spans="5:5" x14ac:dyDescent="0.3">
      <c r="E241" s="19"/>
    </row>
    <row r="242" spans="5:5" x14ac:dyDescent="0.3">
      <c r="E242" s="19"/>
    </row>
    <row r="243" spans="5:5" x14ac:dyDescent="0.3">
      <c r="E243" s="19"/>
    </row>
    <row r="244" spans="5:5" x14ac:dyDescent="0.3">
      <c r="E244" s="19"/>
    </row>
    <row r="245" spans="5:5" x14ac:dyDescent="0.3">
      <c r="E245" s="19"/>
    </row>
    <row r="246" spans="5:5" x14ac:dyDescent="0.3">
      <c r="E246" s="19"/>
    </row>
    <row r="247" spans="5:5" x14ac:dyDescent="0.3">
      <c r="E247" s="19"/>
    </row>
    <row r="248" spans="5:5" x14ac:dyDescent="0.3">
      <c r="E248" s="19"/>
    </row>
    <row r="249" spans="5:5" x14ac:dyDescent="0.3">
      <c r="E249" s="19"/>
    </row>
    <row r="250" spans="5:5" x14ac:dyDescent="0.3">
      <c r="E250" s="19"/>
    </row>
    <row r="251" spans="5:5" x14ac:dyDescent="0.3">
      <c r="E251" s="19"/>
    </row>
    <row r="252" spans="5:5" x14ac:dyDescent="0.3">
      <c r="E252" s="19"/>
    </row>
    <row r="253" spans="5:5" x14ac:dyDescent="0.3">
      <c r="E253" s="19"/>
    </row>
    <row r="254" spans="5:5" x14ac:dyDescent="0.3">
      <c r="E254" s="19"/>
    </row>
    <row r="255" spans="5:5" x14ac:dyDescent="0.3">
      <c r="E255" s="19"/>
    </row>
    <row r="256" spans="5:5" x14ac:dyDescent="0.3">
      <c r="E256" s="19"/>
    </row>
    <row r="257" spans="5:5" x14ac:dyDescent="0.3">
      <c r="E257" s="19"/>
    </row>
    <row r="258" spans="5:5" x14ac:dyDescent="0.3">
      <c r="E258" s="19"/>
    </row>
    <row r="259" spans="5:5" x14ac:dyDescent="0.3">
      <c r="E259" s="19"/>
    </row>
    <row r="260" spans="5:5" x14ac:dyDescent="0.3">
      <c r="E260" s="19"/>
    </row>
    <row r="261" spans="5:5" x14ac:dyDescent="0.3">
      <c r="E261" s="19"/>
    </row>
    <row r="262" spans="5:5" x14ac:dyDescent="0.3">
      <c r="E262" s="19"/>
    </row>
    <row r="263" spans="5:5" x14ac:dyDescent="0.3">
      <c r="E263" s="19"/>
    </row>
    <row r="264" spans="5:5" x14ac:dyDescent="0.3">
      <c r="E264" s="19"/>
    </row>
    <row r="265" spans="5:5" x14ac:dyDescent="0.3">
      <c r="E265" s="19"/>
    </row>
    <row r="266" spans="5:5" x14ac:dyDescent="0.3">
      <c r="E266" s="19"/>
    </row>
    <row r="267" spans="5:5" x14ac:dyDescent="0.3">
      <c r="E267" s="19"/>
    </row>
    <row r="268" spans="5:5" x14ac:dyDescent="0.3">
      <c r="E268" s="19"/>
    </row>
    <row r="269" spans="5:5" x14ac:dyDescent="0.3">
      <c r="E269" s="19"/>
    </row>
    <row r="270" spans="5:5" x14ac:dyDescent="0.3">
      <c r="E270" s="19"/>
    </row>
    <row r="271" spans="5:5" x14ac:dyDescent="0.3">
      <c r="E271" s="19"/>
    </row>
    <row r="272" spans="5:5" x14ac:dyDescent="0.3">
      <c r="E272" s="19"/>
    </row>
    <row r="273" spans="5:5" x14ac:dyDescent="0.3">
      <c r="E273" s="19"/>
    </row>
    <row r="274" spans="5:5" x14ac:dyDescent="0.3">
      <c r="E274" s="19"/>
    </row>
    <row r="275" spans="5:5" x14ac:dyDescent="0.3">
      <c r="E275" s="19"/>
    </row>
    <row r="276" spans="5:5" x14ac:dyDescent="0.3">
      <c r="E276" s="19"/>
    </row>
    <row r="277" spans="5:5" x14ac:dyDescent="0.3">
      <c r="E277" s="19"/>
    </row>
    <row r="278" spans="5:5" x14ac:dyDescent="0.3">
      <c r="E278" s="19"/>
    </row>
    <row r="279" spans="5:5" x14ac:dyDescent="0.3">
      <c r="E279" s="19"/>
    </row>
    <row r="280" spans="5:5" x14ac:dyDescent="0.3">
      <c r="E280" s="19"/>
    </row>
    <row r="281" spans="5:5" x14ac:dyDescent="0.3">
      <c r="E281" s="19"/>
    </row>
    <row r="282" spans="5:5" x14ac:dyDescent="0.3">
      <c r="E282" s="19"/>
    </row>
    <row r="283" spans="5:5" x14ac:dyDescent="0.3">
      <c r="E283" s="19"/>
    </row>
    <row r="284" spans="5:5" x14ac:dyDescent="0.3">
      <c r="E284" s="19"/>
    </row>
    <row r="285" spans="5:5" x14ac:dyDescent="0.3">
      <c r="E285" s="19"/>
    </row>
    <row r="286" spans="5:5" x14ac:dyDescent="0.3">
      <c r="E286" s="19"/>
    </row>
    <row r="287" spans="5:5" x14ac:dyDescent="0.3">
      <c r="E287" s="19"/>
    </row>
    <row r="288" spans="5:5" x14ac:dyDescent="0.3">
      <c r="E288" s="19"/>
    </row>
    <row r="289" spans="5:5" x14ac:dyDescent="0.3">
      <c r="E289" s="19"/>
    </row>
    <row r="290" spans="5:5" x14ac:dyDescent="0.3">
      <c r="E290" s="19"/>
    </row>
    <row r="291" spans="5:5" x14ac:dyDescent="0.3">
      <c r="E291" s="19"/>
    </row>
    <row r="292" spans="5:5" x14ac:dyDescent="0.3">
      <c r="E292" s="19"/>
    </row>
    <row r="293" spans="5:5" x14ac:dyDescent="0.3">
      <c r="E293" s="19"/>
    </row>
    <row r="294" spans="5:5" x14ac:dyDescent="0.3">
      <c r="E294" s="19"/>
    </row>
    <row r="295" spans="5:5" x14ac:dyDescent="0.3">
      <c r="E295" s="19"/>
    </row>
    <row r="296" spans="5:5" x14ac:dyDescent="0.3">
      <c r="E296" s="19"/>
    </row>
    <row r="297" spans="5:5" x14ac:dyDescent="0.3">
      <c r="E297" s="19"/>
    </row>
    <row r="298" spans="5:5" x14ac:dyDescent="0.3">
      <c r="E298" s="19"/>
    </row>
    <row r="299" spans="5:5" x14ac:dyDescent="0.3">
      <c r="E299" s="19"/>
    </row>
    <row r="300" spans="5:5" x14ac:dyDescent="0.3">
      <c r="E300" s="19"/>
    </row>
    <row r="301" spans="5:5" x14ac:dyDescent="0.3">
      <c r="E301" s="19"/>
    </row>
    <row r="302" spans="5:5" x14ac:dyDescent="0.3">
      <c r="E302" s="19"/>
    </row>
    <row r="303" spans="5:5" x14ac:dyDescent="0.3">
      <c r="E303" s="19"/>
    </row>
    <row r="304" spans="5:5" x14ac:dyDescent="0.3">
      <c r="E304" s="19"/>
    </row>
    <row r="305" spans="5:5" x14ac:dyDescent="0.3">
      <c r="E305" s="19"/>
    </row>
    <row r="306" spans="5:5" x14ac:dyDescent="0.3">
      <c r="E306" s="19"/>
    </row>
    <row r="307" spans="5:5" x14ac:dyDescent="0.3">
      <c r="E307" s="19"/>
    </row>
    <row r="308" spans="5:5" x14ac:dyDescent="0.3">
      <c r="E308" s="19"/>
    </row>
    <row r="309" spans="5:5" x14ac:dyDescent="0.3">
      <c r="E309" s="19"/>
    </row>
    <row r="310" spans="5:5" x14ac:dyDescent="0.3">
      <c r="E310" s="19"/>
    </row>
    <row r="311" spans="5:5" x14ac:dyDescent="0.3">
      <c r="E311" s="19"/>
    </row>
    <row r="312" spans="5:5" x14ac:dyDescent="0.3">
      <c r="E312" s="19"/>
    </row>
    <row r="313" spans="5:5" x14ac:dyDescent="0.3">
      <c r="E313" s="19"/>
    </row>
    <row r="314" spans="5:5" x14ac:dyDescent="0.3">
      <c r="E314" s="19"/>
    </row>
    <row r="315" spans="5:5" x14ac:dyDescent="0.3">
      <c r="E315" s="19"/>
    </row>
    <row r="316" spans="5:5" x14ac:dyDescent="0.3">
      <c r="E316" s="19"/>
    </row>
    <row r="317" spans="5:5" x14ac:dyDescent="0.3">
      <c r="E317" s="19"/>
    </row>
    <row r="318" spans="5:5" x14ac:dyDescent="0.3">
      <c r="E318" s="19"/>
    </row>
    <row r="319" spans="5:5" x14ac:dyDescent="0.3">
      <c r="E319" s="19"/>
    </row>
    <row r="320" spans="5:5" x14ac:dyDescent="0.3">
      <c r="E320" s="19"/>
    </row>
    <row r="321" spans="5:5" x14ac:dyDescent="0.3">
      <c r="E321" s="19"/>
    </row>
    <row r="322" spans="5:5" x14ac:dyDescent="0.3">
      <c r="E322" s="19"/>
    </row>
    <row r="323" spans="5:5" x14ac:dyDescent="0.3">
      <c r="E323" s="19"/>
    </row>
    <row r="324" spans="5:5" x14ac:dyDescent="0.3">
      <c r="E324" s="19"/>
    </row>
    <row r="325" spans="5:5" x14ac:dyDescent="0.3">
      <c r="E325" s="19"/>
    </row>
    <row r="326" spans="5:5" x14ac:dyDescent="0.3">
      <c r="E326" s="19"/>
    </row>
    <row r="327" spans="5:5" x14ac:dyDescent="0.3">
      <c r="E327" s="19"/>
    </row>
    <row r="328" spans="5:5" x14ac:dyDescent="0.3">
      <c r="E328" s="19"/>
    </row>
    <row r="329" spans="5:5" x14ac:dyDescent="0.3">
      <c r="E329" s="19"/>
    </row>
    <row r="330" spans="5:5" x14ac:dyDescent="0.3">
      <c r="E330" s="19"/>
    </row>
    <row r="331" spans="5:5" x14ac:dyDescent="0.3">
      <c r="E331" s="19"/>
    </row>
    <row r="332" spans="5:5" x14ac:dyDescent="0.3">
      <c r="E332" s="19"/>
    </row>
    <row r="333" spans="5:5" x14ac:dyDescent="0.3">
      <c r="E333" s="19"/>
    </row>
    <row r="334" spans="5:5" x14ac:dyDescent="0.3">
      <c r="E334" s="19"/>
    </row>
    <row r="335" spans="5:5" x14ac:dyDescent="0.3">
      <c r="E335" s="19"/>
    </row>
    <row r="336" spans="5:5" x14ac:dyDescent="0.3">
      <c r="E336" s="19"/>
    </row>
    <row r="337" spans="5:5" x14ac:dyDescent="0.3">
      <c r="E337" s="19"/>
    </row>
    <row r="338" spans="5:5" x14ac:dyDescent="0.3">
      <c r="E338" s="19"/>
    </row>
    <row r="339" spans="5:5" x14ac:dyDescent="0.3">
      <c r="E339" s="19"/>
    </row>
    <row r="340" spans="5:5" x14ac:dyDescent="0.3">
      <c r="E340" s="19"/>
    </row>
    <row r="341" spans="5:5" x14ac:dyDescent="0.3">
      <c r="E341" s="19"/>
    </row>
    <row r="342" spans="5:5" x14ac:dyDescent="0.3">
      <c r="E342" s="19"/>
    </row>
    <row r="343" spans="5:5" x14ac:dyDescent="0.3">
      <c r="E343" s="19"/>
    </row>
    <row r="344" spans="5:5" x14ac:dyDescent="0.3">
      <c r="E344" s="19"/>
    </row>
    <row r="345" spans="5:5" x14ac:dyDescent="0.3">
      <c r="E345" s="19"/>
    </row>
    <row r="346" spans="5:5" x14ac:dyDescent="0.3">
      <c r="E346" s="19"/>
    </row>
    <row r="347" spans="5:5" x14ac:dyDescent="0.3">
      <c r="E347" s="19"/>
    </row>
    <row r="348" spans="5:5" x14ac:dyDescent="0.3">
      <c r="E348" s="19"/>
    </row>
    <row r="349" spans="5:5" x14ac:dyDescent="0.3">
      <c r="E349" s="19"/>
    </row>
    <row r="350" spans="5:5" x14ac:dyDescent="0.3">
      <c r="E350" s="19"/>
    </row>
    <row r="351" spans="5:5" x14ac:dyDescent="0.3">
      <c r="E351" s="19"/>
    </row>
    <row r="352" spans="5:5" x14ac:dyDescent="0.3">
      <c r="E352" s="19"/>
    </row>
    <row r="353" spans="5:5" x14ac:dyDescent="0.3">
      <c r="E353" s="19"/>
    </row>
    <row r="354" spans="5:5" x14ac:dyDescent="0.3">
      <c r="E354" s="19"/>
    </row>
    <row r="355" spans="5:5" x14ac:dyDescent="0.3">
      <c r="E355" s="19"/>
    </row>
    <row r="356" spans="5:5" x14ac:dyDescent="0.3">
      <c r="E356" s="19"/>
    </row>
    <row r="357" spans="5:5" x14ac:dyDescent="0.3">
      <c r="E357" s="19"/>
    </row>
    <row r="358" spans="5:5" x14ac:dyDescent="0.3">
      <c r="E358" s="19"/>
    </row>
    <row r="359" spans="5:5" x14ac:dyDescent="0.3">
      <c r="E359" s="19"/>
    </row>
    <row r="360" spans="5:5" x14ac:dyDescent="0.3">
      <c r="E360" s="19"/>
    </row>
    <row r="361" spans="5:5" x14ac:dyDescent="0.3">
      <c r="E361" s="19"/>
    </row>
    <row r="362" spans="5:5" x14ac:dyDescent="0.3">
      <c r="E362" s="19"/>
    </row>
    <row r="363" spans="5:5" x14ac:dyDescent="0.3">
      <c r="E363" s="19"/>
    </row>
    <row r="364" spans="5:5" x14ac:dyDescent="0.3">
      <c r="E364" s="19"/>
    </row>
    <row r="365" spans="5:5" x14ac:dyDescent="0.3">
      <c r="E365" s="19"/>
    </row>
    <row r="366" spans="5:5" x14ac:dyDescent="0.3">
      <c r="E366" s="19"/>
    </row>
    <row r="367" spans="5:5" x14ac:dyDescent="0.3">
      <c r="E367" s="19"/>
    </row>
    <row r="368" spans="5:5" x14ac:dyDescent="0.3">
      <c r="E368" s="19"/>
    </row>
    <row r="369" spans="5:5" x14ac:dyDescent="0.3">
      <c r="E369" s="19"/>
    </row>
    <row r="370" spans="5:5" x14ac:dyDescent="0.3">
      <c r="E370" s="19"/>
    </row>
    <row r="371" spans="5:5" x14ac:dyDescent="0.3">
      <c r="E371" s="19"/>
    </row>
    <row r="372" spans="5:5" x14ac:dyDescent="0.3">
      <c r="E372" s="19"/>
    </row>
    <row r="373" spans="5:5" x14ac:dyDescent="0.3">
      <c r="E373" s="19"/>
    </row>
    <row r="374" spans="5:5" x14ac:dyDescent="0.3">
      <c r="E374" s="19"/>
    </row>
    <row r="375" spans="5:5" x14ac:dyDescent="0.3">
      <c r="E375" s="19"/>
    </row>
    <row r="376" spans="5:5" x14ac:dyDescent="0.3">
      <c r="E376" s="19"/>
    </row>
    <row r="377" spans="5:5" x14ac:dyDescent="0.3">
      <c r="E377" s="19"/>
    </row>
    <row r="378" spans="5:5" x14ac:dyDescent="0.3">
      <c r="E378" s="19"/>
    </row>
    <row r="379" spans="5:5" x14ac:dyDescent="0.3">
      <c r="E379" s="19"/>
    </row>
    <row r="380" spans="5:5" x14ac:dyDescent="0.3">
      <c r="E380" s="19"/>
    </row>
    <row r="381" spans="5:5" x14ac:dyDescent="0.3">
      <c r="E381" s="19"/>
    </row>
    <row r="382" spans="5:5" x14ac:dyDescent="0.3">
      <c r="E382" s="19"/>
    </row>
    <row r="383" spans="5:5" x14ac:dyDescent="0.3">
      <c r="E383" s="19"/>
    </row>
    <row r="384" spans="5:5" x14ac:dyDescent="0.3">
      <c r="E384" s="19"/>
    </row>
    <row r="385" spans="5:5" x14ac:dyDescent="0.3">
      <c r="E385" s="19"/>
    </row>
    <row r="386" spans="5:5" x14ac:dyDescent="0.3">
      <c r="E386" s="19"/>
    </row>
    <row r="387" spans="5:5" x14ac:dyDescent="0.3">
      <c r="E387" s="19"/>
    </row>
    <row r="388" spans="5:5" x14ac:dyDescent="0.3">
      <c r="E388" s="19"/>
    </row>
    <row r="389" spans="5:5" x14ac:dyDescent="0.3">
      <c r="E389" s="19"/>
    </row>
    <row r="390" spans="5:5" x14ac:dyDescent="0.3">
      <c r="E390" s="19"/>
    </row>
    <row r="391" spans="5:5" x14ac:dyDescent="0.3">
      <c r="E391" s="19"/>
    </row>
    <row r="392" spans="5:5" x14ac:dyDescent="0.3">
      <c r="E392" s="19"/>
    </row>
    <row r="393" spans="5:5" x14ac:dyDescent="0.3">
      <c r="E393" s="19"/>
    </row>
    <row r="394" spans="5:5" x14ac:dyDescent="0.3">
      <c r="E394" s="19"/>
    </row>
    <row r="395" spans="5:5" x14ac:dyDescent="0.3">
      <c r="E395" s="19"/>
    </row>
    <row r="396" spans="5:5" x14ac:dyDescent="0.3">
      <c r="E396" s="19"/>
    </row>
    <row r="397" spans="5:5" x14ac:dyDescent="0.3">
      <c r="E397" s="19"/>
    </row>
    <row r="398" spans="5:5" x14ac:dyDescent="0.3">
      <c r="E398" s="19"/>
    </row>
    <row r="399" spans="5:5" x14ac:dyDescent="0.3">
      <c r="E399" s="19"/>
    </row>
    <row r="400" spans="5:5" x14ac:dyDescent="0.3">
      <c r="E400" s="19"/>
    </row>
    <row r="401" spans="5:5" x14ac:dyDescent="0.3">
      <c r="E401" s="19"/>
    </row>
    <row r="402" spans="5:5" x14ac:dyDescent="0.3">
      <c r="E402" s="19"/>
    </row>
    <row r="403" spans="5:5" x14ac:dyDescent="0.3">
      <c r="E403" s="19"/>
    </row>
    <row r="404" spans="5:5" x14ac:dyDescent="0.3">
      <c r="E404" s="19"/>
    </row>
    <row r="405" spans="5:5" x14ac:dyDescent="0.3">
      <c r="E405" s="19"/>
    </row>
    <row r="406" spans="5:5" x14ac:dyDescent="0.3">
      <c r="E406" s="19"/>
    </row>
    <row r="407" spans="5:5" x14ac:dyDescent="0.3">
      <c r="E407" s="19"/>
    </row>
    <row r="408" spans="5:5" x14ac:dyDescent="0.3">
      <c r="E408" s="19"/>
    </row>
    <row r="409" spans="5:5" x14ac:dyDescent="0.3">
      <c r="E409" s="19"/>
    </row>
    <row r="410" spans="5:5" x14ac:dyDescent="0.3">
      <c r="E410" s="19"/>
    </row>
    <row r="411" spans="5:5" x14ac:dyDescent="0.3">
      <c r="E411" s="19"/>
    </row>
    <row r="412" spans="5:5" x14ac:dyDescent="0.3">
      <c r="E412" s="19"/>
    </row>
    <row r="413" spans="5:5" x14ac:dyDescent="0.3">
      <c r="E413" s="19"/>
    </row>
    <row r="414" spans="5:5" x14ac:dyDescent="0.3">
      <c r="E414" s="19"/>
    </row>
    <row r="415" spans="5:5" x14ac:dyDescent="0.3">
      <c r="E415" s="19"/>
    </row>
    <row r="416" spans="5:5" x14ac:dyDescent="0.3">
      <c r="E416" s="19"/>
    </row>
    <row r="417" spans="5:5" x14ac:dyDescent="0.3">
      <c r="E417" s="19"/>
    </row>
  </sheetData>
  <dataConsolidate/>
  <mergeCells count="9">
    <mergeCell ref="C141:I141"/>
    <mergeCell ref="C8:K8"/>
    <mergeCell ref="C11:K11"/>
    <mergeCell ref="E18:K18"/>
    <mergeCell ref="E20:K20"/>
    <mergeCell ref="C110:I110"/>
    <mergeCell ref="C117:I117"/>
    <mergeCell ref="C108:F108"/>
    <mergeCell ref="C92:F92"/>
  </mergeCells>
  <conditionalFormatting sqref="H85:I85 H69:I69">
    <cfRule type="cellIs" dxfId="11" priority="6" operator="equal">
      <formula>"ERROR"</formula>
    </cfRule>
  </conditionalFormatting>
  <conditionalFormatting sqref="H85:I85 H69:I69">
    <cfRule type="cellIs" dxfId="10" priority="4" operator="equal">
      <formula>"OK"</formula>
    </cfRule>
  </conditionalFormatting>
  <conditionalFormatting sqref="L111">
    <cfRule type="cellIs" dxfId="9"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Y87"/>
  <sheetViews>
    <sheetView topLeftCell="A62" zoomScale="95" zoomScaleNormal="95" workbookViewId="0">
      <selection activeCell="C4" sqref="C4:H6"/>
    </sheetView>
  </sheetViews>
  <sheetFormatPr defaultColWidth="8.85546875" defaultRowHeight="16.5" x14ac:dyDescent="0.3"/>
  <cols>
    <col min="1" max="2" width="5.5703125" style="131" customWidth="1"/>
    <col min="3" max="3" width="5.85546875" style="131" customWidth="1"/>
    <col min="4" max="4" width="61" style="131" customWidth="1"/>
    <col min="5" max="5" width="12.7109375" style="131" customWidth="1"/>
    <col min="6" max="6" width="12.140625" style="131" customWidth="1"/>
    <col min="7" max="7" width="15.7109375" style="131" customWidth="1"/>
    <col min="8" max="8" width="13" style="131" customWidth="1"/>
    <col min="9" max="9" width="13.28515625" style="131" customWidth="1"/>
    <col min="10" max="10" width="11.5703125" style="131" customWidth="1"/>
    <col min="11" max="11" width="17.140625" style="131" customWidth="1"/>
    <col min="12" max="12" width="6.7109375" style="131" customWidth="1"/>
    <col min="13" max="13" width="3.28515625" style="131" customWidth="1"/>
    <col min="14" max="14" width="6.7109375" style="131" customWidth="1"/>
    <col min="15" max="15" width="14.42578125" style="160" customWidth="1"/>
    <col min="16" max="16" width="5.85546875" style="131" customWidth="1"/>
    <col min="17" max="17" width="3.140625" style="131" customWidth="1"/>
    <col min="18" max="18" width="5.85546875" style="131" customWidth="1"/>
    <col min="19" max="19" width="13.42578125" style="131" customWidth="1"/>
    <col min="20" max="20" width="14.7109375" style="131" customWidth="1"/>
    <col min="21" max="22" width="13.85546875" style="131" customWidth="1"/>
    <col min="23" max="23" width="12.42578125" style="131" customWidth="1"/>
    <col min="24" max="24" width="8.85546875" style="131"/>
    <col min="25" max="25" width="5.28515625" style="131" customWidth="1"/>
    <col min="26" max="16384" width="8.85546875" style="131"/>
  </cols>
  <sheetData>
    <row r="1" spans="2:25" x14ac:dyDescent="0.3">
      <c r="O1" s="131"/>
    </row>
    <row r="2" spans="2:25" ht="8.4499999999999993" customHeight="1" x14ac:dyDescent="0.3">
      <c r="B2" s="16"/>
      <c r="C2" s="16"/>
      <c r="D2" s="16"/>
      <c r="E2" s="16"/>
      <c r="F2" s="16"/>
      <c r="G2" s="16"/>
      <c r="H2" s="16"/>
      <c r="I2" s="16"/>
      <c r="J2" s="16"/>
      <c r="K2" s="16"/>
      <c r="L2" s="16"/>
      <c r="O2" s="131"/>
    </row>
    <row r="3" spans="2:25" ht="8.4499999999999993" customHeight="1" thickBot="1" x14ac:dyDescent="0.35">
      <c r="B3" s="16"/>
      <c r="C3" s="16"/>
      <c r="D3" s="16"/>
      <c r="E3" s="16"/>
      <c r="F3" s="16"/>
      <c r="G3" s="16"/>
      <c r="H3" s="16"/>
      <c r="I3" s="16"/>
      <c r="J3" s="16"/>
      <c r="K3" s="16"/>
      <c r="L3" s="16"/>
      <c r="O3" s="131"/>
    </row>
    <row r="4" spans="2:25" ht="14.45" customHeight="1" x14ac:dyDescent="0.3">
      <c r="B4" s="16"/>
      <c r="C4" s="20" t="s">
        <v>30</v>
      </c>
      <c r="D4" s="132"/>
      <c r="E4" s="273"/>
      <c r="F4" s="274"/>
      <c r="G4" s="274"/>
      <c r="H4" s="275"/>
      <c r="I4" s="23"/>
      <c r="J4" s="23"/>
      <c r="K4" s="23"/>
      <c r="L4" s="16"/>
      <c r="O4" s="131"/>
    </row>
    <row r="5" spans="2:25" ht="14.45" customHeight="1" x14ac:dyDescent="0.3">
      <c r="B5" s="16"/>
      <c r="C5" s="21" t="s">
        <v>281</v>
      </c>
      <c r="D5" s="23"/>
      <c r="E5" s="17"/>
      <c r="F5" s="18"/>
      <c r="G5" s="18"/>
      <c r="H5" s="276"/>
      <c r="I5" s="23"/>
      <c r="J5" s="23"/>
      <c r="K5" s="23"/>
      <c r="L5" s="16"/>
      <c r="O5" s="131"/>
    </row>
    <row r="6" spans="2:25" ht="14.45" customHeight="1" thickBot="1" x14ac:dyDescent="0.35">
      <c r="B6" s="16"/>
      <c r="C6" s="22" t="s">
        <v>280</v>
      </c>
      <c r="D6" s="133"/>
      <c r="E6" s="277"/>
      <c r="F6" s="278"/>
      <c r="G6" s="278"/>
      <c r="H6" s="279"/>
      <c r="I6" s="23"/>
      <c r="J6" s="23"/>
      <c r="K6" s="23"/>
      <c r="L6" s="16"/>
      <c r="O6" s="131"/>
    </row>
    <row r="7" spans="2:25" x14ac:dyDescent="0.3">
      <c r="B7" s="16"/>
      <c r="C7" s="16"/>
      <c r="D7" s="16"/>
      <c r="E7" s="16"/>
      <c r="F7" s="16"/>
      <c r="G7" s="16"/>
      <c r="H7" s="16"/>
      <c r="I7" s="16"/>
      <c r="J7" s="16"/>
      <c r="K7" s="16"/>
      <c r="L7" s="16"/>
      <c r="O7" s="131"/>
    </row>
    <row r="8" spans="2:25" x14ac:dyDescent="0.3">
      <c r="O8" s="131"/>
    </row>
    <row r="9" spans="2:25" x14ac:dyDescent="0.3">
      <c r="O9" s="131"/>
    </row>
    <row r="10" spans="2:25" x14ac:dyDescent="0.3">
      <c r="B10" s="16"/>
      <c r="C10" s="16"/>
      <c r="D10" s="16"/>
      <c r="E10" s="16"/>
      <c r="F10" s="16"/>
      <c r="G10" s="16"/>
      <c r="H10" s="16"/>
      <c r="I10" s="16"/>
      <c r="J10" s="16"/>
      <c r="K10" s="16"/>
      <c r="L10" s="16"/>
      <c r="N10" s="16"/>
      <c r="O10" s="63"/>
      <c r="P10" s="16"/>
      <c r="R10" s="16"/>
      <c r="S10" s="16"/>
      <c r="T10" s="16"/>
      <c r="U10" s="16"/>
      <c r="V10" s="16"/>
      <c r="W10" s="16"/>
      <c r="X10" s="16"/>
      <c r="Y10" s="16"/>
    </row>
    <row r="11" spans="2:25" ht="17.25" thickBot="1" x14ac:dyDescent="0.35">
      <c r="B11" s="16"/>
      <c r="C11" s="16"/>
      <c r="D11" s="16"/>
      <c r="E11" s="16"/>
      <c r="F11" s="16"/>
      <c r="G11" s="16"/>
      <c r="H11" s="16"/>
      <c r="I11" s="16"/>
      <c r="J11" s="16"/>
      <c r="K11" s="16"/>
      <c r="L11" s="16"/>
      <c r="N11" s="16"/>
      <c r="O11" s="63"/>
      <c r="P11" s="16"/>
      <c r="R11" s="16"/>
      <c r="S11" s="16"/>
      <c r="T11" s="16"/>
      <c r="U11" s="16"/>
      <c r="V11" s="16"/>
      <c r="W11" s="16"/>
      <c r="X11" s="16"/>
      <c r="Y11" s="16"/>
    </row>
    <row r="12" spans="2:25" ht="24" customHeight="1" x14ac:dyDescent="0.3">
      <c r="B12" s="16"/>
      <c r="C12" s="321" t="s">
        <v>0</v>
      </c>
      <c r="D12" s="323" t="s">
        <v>1</v>
      </c>
      <c r="E12" s="325" t="s">
        <v>2</v>
      </c>
      <c r="F12" s="325"/>
      <c r="G12" s="326" t="s">
        <v>3</v>
      </c>
      <c r="H12" s="325" t="s">
        <v>4</v>
      </c>
      <c r="I12" s="325"/>
      <c r="J12" s="326" t="s">
        <v>5</v>
      </c>
      <c r="K12" s="334" t="s">
        <v>6</v>
      </c>
      <c r="L12" s="16"/>
      <c r="N12" s="16"/>
      <c r="O12" s="334" t="s">
        <v>31</v>
      </c>
      <c r="P12" s="16"/>
      <c r="R12" s="16"/>
      <c r="S12" s="328" t="s">
        <v>151</v>
      </c>
      <c r="T12" s="329"/>
      <c r="U12" s="329"/>
      <c r="V12" s="329"/>
      <c r="W12" s="329"/>
      <c r="X12" s="330"/>
      <c r="Y12" s="16"/>
    </row>
    <row r="13" spans="2:25" ht="36.6" customHeight="1" x14ac:dyDescent="0.3">
      <c r="B13" s="16"/>
      <c r="C13" s="322"/>
      <c r="D13" s="324"/>
      <c r="E13" s="121" t="s">
        <v>7</v>
      </c>
      <c r="F13" s="121" t="s">
        <v>8</v>
      </c>
      <c r="G13" s="327"/>
      <c r="H13" s="121" t="s">
        <v>7</v>
      </c>
      <c r="I13" s="121" t="s">
        <v>9</v>
      </c>
      <c r="J13" s="327"/>
      <c r="K13" s="335"/>
      <c r="L13" s="16"/>
      <c r="N13" s="16"/>
      <c r="O13" s="335"/>
      <c r="P13" s="16"/>
      <c r="R13" s="16"/>
      <c r="S13" s="331"/>
      <c r="T13" s="332"/>
      <c r="U13" s="332"/>
      <c r="V13" s="332"/>
      <c r="W13" s="332"/>
      <c r="X13" s="333"/>
      <c r="Y13" s="16"/>
    </row>
    <row r="14" spans="2:25" ht="27.6" customHeight="1" thickBot="1" x14ac:dyDescent="0.35">
      <c r="B14" s="16"/>
      <c r="C14" s="122" t="s">
        <v>10</v>
      </c>
      <c r="D14" s="336" t="s">
        <v>288</v>
      </c>
      <c r="E14" s="337"/>
      <c r="F14" s="337"/>
      <c r="G14" s="337"/>
      <c r="H14" s="337"/>
      <c r="I14" s="337"/>
      <c r="J14" s="337"/>
      <c r="K14" s="338"/>
      <c r="L14" s="16"/>
      <c r="N14" s="16"/>
      <c r="O14" s="63"/>
      <c r="P14" s="16"/>
      <c r="R14" s="16"/>
      <c r="S14" s="134" t="s">
        <v>149</v>
      </c>
      <c r="T14" s="135" t="s">
        <v>153</v>
      </c>
      <c r="U14" s="135" t="s">
        <v>154</v>
      </c>
      <c r="V14" s="135" t="s">
        <v>155</v>
      </c>
      <c r="W14" s="135" t="s">
        <v>6</v>
      </c>
      <c r="X14" s="136" t="s">
        <v>150</v>
      </c>
      <c r="Y14" s="16"/>
    </row>
    <row r="15" spans="2:25" ht="27.6" customHeight="1" x14ac:dyDescent="0.3">
      <c r="B15" s="16"/>
      <c r="C15" s="124" t="s">
        <v>287</v>
      </c>
      <c r="D15" s="123" t="s">
        <v>214</v>
      </c>
      <c r="E15" s="2"/>
      <c r="F15" s="2"/>
      <c r="G15" s="1">
        <f>E15+F15</f>
        <v>0</v>
      </c>
      <c r="H15" s="2"/>
      <c r="I15" s="2"/>
      <c r="J15" s="1">
        <f>H15+I15</f>
        <v>0</v>
      </c>
      <c r="K15" s="5">
        <f>G15+J15</f>
        <v>0</v>
      </c>
      <c r="L15" s="16"/>
      <c r="N15" s="16"/>
      <c r="O15" s="285" t="str">
        <f>IF(G15&lt;=ROUND(50%*$E$77,2),"OK","NO")</f>
        <v>OK</v>
      </c>
      <c r="P15" s="16"/>
      <c r="R15" s="16"/>
      <c r="S15" s="137"/>
      <c r="T15" s="138"/>
      <c r="U15" s="138"/>
      <c r="V15" s="138"/>
      <c r="W15" s="166">
        <f t="shared" ref="W15:W35" si="0">SUM(S15:V15)</f>
        <v>0</v>
      </c>
      <c r="X15" s="167" t="str">
        <f t="shared" ref="X15:X35" si="1">IF(W15=K15,"OK","ERROR")</f>
        <v>OK</v>
      </c>
      <c r="Y15" s="16"/>
    </row>
    <row r="16" spans="2:25" ht="64.5" customHeight="1" x14ac:dyDescent="0.3">
      <c r="B16" s="16"/>
      <c r="C16" s="124" t="s">
        <v>12</v>
      </c>
      <c r="D16" s="125" t="s">
        <v>289</v>
      </c>
      <c r="E16" s="2"/>
      <c r="F16" s="2"/>
      <c r="G16" s="1">
        <f>E16+F16</f>
        <v>0</v>
      </c>
      <c r="H16" s="2"/>
      <c r="I16" s="2"/>
      <c r="J16" s="1">
        <f>H16+I16</f>
        <v>0</v>
      </c>
      <c r="K16" s="5">
        <f>G16+J16</f>
        <v>0</v>
      </c>
      <c r="L16" s="16"/>
      <c r="N16" s="16"/>
      <c r="O16" s="286"/>
      <c r="P16" s="16"/>
      <c r="R16" s="16"/>
      <c r="S16" s="137"/>
      <c r="T16" s="138"/>
      <c r="U16" s="138"/>
      <c r="V16" s="138"/>
      <c r="W16" s="166">
        <f t="shared" si="0"/>
        <v>0</v>
      </c>
      <c r="X16" s="167" t="str">
        <f t="shared" si="1"/>
        <v>OK</v>
      </c>
      <c r="Y16" s="16"/>
    </row>
    <row r="17" spans="2:25" ht="27.6" customHeight="1" x14ac:dyDescent="0.3">
      <c r="B17" s="16"/>
      <c r="C17" s="124" t="s">
        <v>32</v>
      </c>
      <c r="D17" s="125" t="s">
        <v>290</v>
      </c>
      <c r="E17" s="2"/>
      <c r="F17" s="2"/>
      <c r="G17" s="1">
        <f t="shared" ref="G17" si="2">E17+F17</f>
        <v>0</v>
      </c>
      <c r="H17" s="2"/>
      <c r="I17" s="2"/>
      <c r="J17" s="1">
        <f>H17+I17</f>
        <v>0</v>
      </c>
      <c r="K17" s="5">
        <f>G17+J17</f>
        <v>0</v>
      </c>
      <c r="L17" s="16"/>
      <c r="N17" s="16"/>
      <c r="O17" s="163"/>
      <c r="P17" s="16"/>
      <c r="R17" s="16"/>
      <c r="S17" s="137"/>
      <c r="T17" s="138"/>
      <c r="U17" s="138"/>
      <c r="V17" s="138"/>
      <c r="W17" s="166">
        <f t="shared" si="0"/>
        <v>0</v>
      </c>
      <c r="X17" s="167" t="str">
        <f t="shared" si="1"/>
        <v>OK</v>
      </c>
      <c r="Y17" s="16"/>
    </row>
    <row r="18" spans="2:25" ht="27.6" customHeight="1" x14ac:dyDescent="0.3">
      <c r="B18" s="16"/>
      <c r="C18" s="124" t="s">
        <v>33</v>
      </c>
      <c r="D18" s="125" t="s">
        <v>291</v>
      </c>
      <c r="E18" s="2"/>
      <c r="F18" s="2"/>
      <c r="G18" s="1">
        <f t="shared" ref="G18:G35" si="3">E18+F18</f>
        <v>0</v>
      </c>
      <c r="H18" s="2"/>
      <c r="I18" s="2"/>
      <c r="J18" s="1">
        <f>H18+I18</f>
        <v>0</v>
      </c>
      <c r="K18" s="5">
        <f>G18+J18</f>
        <v>0</v>
      </c>
      <c r="L18" s="16"/>
      <c r="N18" s="16"/>
      <c r="O18" s="163"/>
      <c r="P18" s="16"/>
      <c r="R18" s="16"/>
      <c r="S18" s="137"/>
      <c r="T18" s="138"/>
      <c r="U18" s="138"/>
      <c r="V18" s="138"/>
      <c r="W18" s="166">
        <f t="shared" si="0"/>
        <v>0</v>
      </c>
      <c r="X18" s="167" t="str">
        <f t="shared" si="1"/>
        <v>OK</v>
      </c>
      <c r="Y18" s="16"/>
    </row>
    <row r="19" spans="2:25" ht="27.6" customHeight="1" x14ac:dyDescent="0.3">
      <c r="B19" s="16"/>
      <c r="C19" s="124" t="s">
        <v>292</v>
      </c>
      <c r="D19" s="125" t="s">
        <v>293</v>
      </c>
      <c r="E19" s="2"/>
      <c r="F19" s="2"/>
      <c r="G19" s="1">
        <f t="shared" si="3"/>
        <v>0</v>
      </c>
      <c r="H19" s="2"/>
      <c r="I19" s="2"/>
      <c r="J19" s="1">
        <f t="shared" ref="J19:J35" si="4">H19+I19</f>
        <v>0</v>
      </c>
      <c r="K19" s="5">
        <f t="shared" ref="K19:K35" si="5">G19+J19</f>
        <v>0</v>
      </c>
      <c r="L19" s="16"/>
      <c r="N19" s="16"/>
      <c r="O19" s="163"/>
      <c r="P19" s="16"/>
      <c r="R19" s="16"/>
      <c r="S19" s="137"/>
      <c r="T19" s="280"/>
      <c r="U19" s="280"/>
      <c r="V19" s="280"/>
      <c r="W19" s="166">
        <f t="shared" si="0"/>
        <v>0</v>
      </c>
      <c r="X19" s="167" t="str">
        <f t="shared" si="1"/>
        <v>OK</v>
      </c>
      <c r="Y19" s="16"/>
    </row>
    <row r="20" spans="2:25" ht="27.6" customHeight="1" x14ac:dyDescent="0.3">
      <c r="B20" s="16"/>
      <c r="C20" s="124" t="s">
        <v>294</v>
      </c>
      <c r="D20" s="125" t="s">
        <v>295</v>
      </c>
      <c r="E20" s="281">
        <f>SUM(E21:E34)</f>
        <v>0</v>
      </c>
      <c r="F20" s="281">
        <f>SUM(F21:F34)</f>
        <v>0</v>
      </c>
      <c r="G20" s="1">
        <f t="shared" si="3"/>
        <v>0</v>
      </c>
      <c r="H20" s="281">
        <f t="shared" ref="H20:I20" si="6">SUM(H21:H34)</f>
        <v>0</v>
      </c>
      <c r="I20" s="281">
        <f t="shared" si="6"/>
        <v>0</v>
      </c>
      <c r="J20" s="1">
        <f t="shared" si="4"/>
        <v>0</v>
      </c>
      <c r="K20" s="5">
        <f t="shared" si="5"/>
        <v>0</v>
      </c>
      <c r="L20" s="16"/>
      <c r="N20" s="16"/>
      <c r="O20" s="163"/>
      <c r="P20" s="16"/>
      <c r="R20" s="16"/>
      <c r="S20" s="139">
        <f t="shared" ref="S20" si="7">SUM(S21:S34)</f>
        <v>0</v>
      </c>
      <c r="T20" s="289">
        <f t="shared" ref="T20" si="8">SUM(T21:T34)</f>
        <v>0</v>
      </c>
      <c r="U20" s="289">
        <f t="shared" ref="U20" si="9">SUM(U21:U34)</f>
        <v>0</v>
      </c>
      <c r="V20" s="289">
        <f t="shared" ref="V20" si="10">SUM(V21:V34)</f>
        <v>0</v>
      </c>
      <c r="W20" s="166">
        <f t="shared" si="0"/>
        <v>0</v>
      </c>
      <c r="X20" s="167" t="str">
        <f t="shared" si="1"/>
        <v>OK</v>
      </c>
      <c r="Y20" s="16"/>
    </row>
    <row r="21" spans="2:25" ht="27.6" customHeight="1" x14ac:dyDescent="0.3">
      <c r="B21" s="16"/>
      <c r="C21" s="127" t="s">
        <v>296</v>
      </c>
      <c r="D21" s="125" t="s">
        <v>11</v>
      </c>
      <c r="E21" s="2"/>
      <c r="F21" s="2"/>
      <c r="G21" s="1">
        <f t="shared" si="3"/>
        <v>0</v>
      </c>
      <c r="H21" s="2"/>
      <c r="I21" s="2"/>
      <c r="J21" s="1">
        <f t="shared" si="4"/>
        <v>0</v>
      </c>
      <c r="K21" s="5">
        <f t="shared" si="5"/>
        <v>0</v>
      </c>
      <c r="L21" s="16"/>
      <c r="N21" s="16"/>
      <c r="O21" s="163"/>
      <c r="P21" s="16"/>
      <c r="R21" s="16"/>
      <c r="S21" s="137"/>
      <c r="T21" s="280"/>
      <c r="U21" s="280"/>
      <c r="V21" s="280"/>
      <c r="W21" s="166">
        <f t="shared" si="0"/>
        <v>0</v>
      </c>
      <c r="X21" s="167" t="str">
        <f t="shared" si="1"/>
        <v>OK</v>
      </c>
      <c r="Y21" s="16"/>
    </row>
    <row r="22" spans="2:25" ht="27.6" customHeight="1" x14ac:dyDescent="0.3">
      <c r="B22" s="16"/>
      <c r="C22" s="127" t="s">
        <v>310</v>
      </c>
      <c r="D22" s="125" t="s">
        <v>297</v>
      </c>
      <c r="E22" s="2"/>
      <c r="F22" s="2"/>
      <c r="G22" s="1">
        <f t="shared" si="3"/>
        <v>0</v>
      </c>
      <c r="H22" s="2"/>
      <c r="I22" s="2"/>
      <c r="J22" s="1">
        <f t="shared" si="4"/>
        <v>0</v>
      </c>
      <c r="K22" s="5">
        <f t="shared" si="5"/>
        <v>0</v>
      </c>
      <c r="L22" s="16"/>
      <c r="N22" s="16"/>
      <c r="O22" s="163"/>
      <c r="P22" s="16"/>
      <c r="R22" s="16"/>
      <c r="S22" s="137"/>
      <c r="T22" s="280"/>
      <c r="U22" s="280"/>
      <c r="V22" s="280"/>
      <c r="W22" s="166">
        <f t="shared" si="0"/>
        <v>0</v>
      </c>
      <c r="X22" s="167" t="str">
        <f t="shared" si="1"/>
        <v>OK</v>
      </c>
      <c r="Y22" s="16"/>
    </row>
    <row r="23" spans="2:25" ht="27.6" customHeight="1" x14ac:dyDescent="0.3">
      <c r="B23" s="16"/>
      <c r="C23" s="127" t="s">
        <v>311</v>
      </c>
      <c r="D23" s="125" t="s">
        <v>299</v>
      </c>
      <c r="E23" s="2"/>
      <c r="F23" s="2"/>
      <c r="G23" s="1">
        <f t="shared" si="3"/>
        <v>0</v>
      </c>
      <c r="H23" s="2"/>
      <c r="I23" s="2"/>
      <c r="J23" s="1">
        <f t="shared" si="4"/>
        <v>0</v>
      </c>
      <c r="K23" s="5">
        <f t="shared" si="5"/>
        <v>0</v>
      </c>
      <c r="L23" s="16"/>
      <c r="N23" s="16"/>
      <c r="O23" s="163"/>
      <c r="P23" s="16"/>
      <c r="R23" s="16"/>
      <c r="S23" s="137"/>
      <c r="T23" s="280"/>
      <c r="U23" s="280"/>
      <c r="V23" s="280"/>
      <c r="W23" s="166">
        <f t="shared" si="0"/>
        <v>0</v>
      </c>
      <c r="X23" s="167" t="str">
        <f t="shared" si="1"/>
        <v>OK</v>
      </c>
      <c r="Y23" s="16"/>
    </row>
    <row r="24" spans="2:25" ht="27.6" customHeight="1" x14ac:dyDescent="0.3">
      <c r="B24" s="16"/>
      <c r="C24" s="127" t="s">
        <v>312</v>
      </c>
      <c r="D24" s="125" t="s">
        <v>300</v>
      </c>
      <c r="E24" s="2"/>
      <c r="F24" s="2"/>
      <c r="G24" s="1">
        <f t="shared" si="3"/>
        <v>0</v>
      </c>
      <c r="H24" s="2"/>
      <c r="I24" s="2"/>
      <c r="J24" s="1">
        <f t="shared" si="4"/>
        <v>0</v>
      </c>
      <c r="K24" s="5">
        <f t="shared" si="5"/>
        <v>0</v>
      </c>
      <c r="L24" s="16"/>
      <c r="N24" s="16"/>
      <c r="O24" s="163"/>
      <c r="P24" s="16"/>
      <c r="R24" s="16"/>
      <c r="S24" s="137"/>
      <c r="T24" s="280"/>
      <c r="U24" s="280"/>
      <c r="V24" s="280"/>
      <c r="W24" s="166">
        <f t="shared" si="0"/>
        <v>0</v>
      </c>
      <c r="X24" s="167" t="str">
        <f t="shared" si="1"/>
        <v>OK</v>
      </c>
      <c r="Y24" s="16"/>
    </row>
    <row r="25" spans="2:25" ht="27.6" customHeight="1" x14ac:dyDescent="0.3">
      <c r="B25" s="16"/>
      <c r="C25" s="127" t="s">
        <v>313</v>
      </c>
      <c r="D25" s="125" t="s">
        <v>301</v>
      </c>
      <c r="E25" s="2"/>
      <c r="F25" s="2"/>
      <c r="G25" s="1">
        <f t="shared" si="3"/>
        <v>0</v>
      </c>
      <c r="H25" s="2"/>
      <c r="I25" s="2"/>
      <c r="J25" s="1">
        <f t="shared" si="4"/>
        <v>0</v>
      </c>
      <c r="K25" s="5">
        <f t="shared" si="5"/>
        <v>0</v>
      </c>
      <c r="L25" s="16"/>
      <c r="N25" s="16"/>
      <c r="O25" s="163"/>
      <c r="P25" s="16"/>
      <c r="R25" s="16"/>
      <c r="S25" s="137"/>
      <c r="T25" s="280"/>
      <c r="U25" s="280"/>
      <c r="V25" s="280"/>
      <c r="W25" s="166">
        <f t="shared" si="0"/>
        <v>0</v>
      </c>
      <c r="X25" s="167" t="str">
        <f t="shared" si="1"/>
        <v>OK</v>
      </c>
      <c r="Y25" s="16"/>
    </row>
    <row r="26" spans="2:25" ht="27.6" customHeight="1" x14ac:dyDescent="0.3">
      <c r="B26" s="16"/>
      <c r="C26" s="127" t="s">
        <v>314</v>
      </c>
      <c r="D26" s="125" t="s">
        <v>302</v>
      </c>
      <c r="E26" s="2"/>
      <c r="F26" s="2"/>
      <c r="G26" s="1">
        <f t="shared" si="3"/>
        <v>0</v>
      </c>
      <c r="H26" s="2"/>
      <c r="I26" s="2"/>
      <c r="J26" s="1">
        <f t="shared" si="4"/>
        <v>0</v>
      </c>
      <c r="K26" s="5">
        <f t="shared" si="5"/>
        <v>0</v>
      </c>
      <c r="L26" s="16"/>
      <c r="N26" s="16"/>
      <c r="O26" s="163"/>
      <c r="P26" s="16"/>
      <c r="R26" s="16"/>
      <c r="S26" s="137"/>
      <c r="T26" s="280"/>
      <c r="U26" s="280"/>
      <c r="V26" s="280"/>
      <c r="W26" s="166">
        <f t="shared" si="0"/>
        <v>0</v>
      </c>
      <c r="X26" s="167" t="str">
        <f t="shared" si="1"/>
        <v>OK</v>
      </c>
      <c r="Y26" s="16"/>
    </row>
    <row r="27" spans="2:25" ht="27.6" customHeight="1" x14ac:dyDescent="0.3">
      <c r="B27" s="16"/>
      <c r="C27" s="127" t="s">
        <v>315</v>
      </c>
      <c r="D27" s="125" t="s">
        <v>298</v>
      </c>
      <c r="E27" s="2"/>
      <c r="F27" s="2"/>
      <c r="G27" s="1">
        <f t="shared" si="3"/>
        <v>0</v>
      </c>
      <c r="H27" s="2"/>
      <c r="I27" s="2"/>
      <c r="J27" s="1">
        <f t="shared" si="4"/>
        <v>0</v>
      </c>
      <c r="K27" s="5">
        <f t="shared" si="5"/>
        <v>0</v>
      </c>
      <c r="L27" s="16"/>
      <c r="N27" s="16"/>
      <c r="O27" s="163"/>
      <c r="P27" s="16"/>
      <c r="R27" s="16"/>
      <c r="S27" s="137"/>
      <c r="T27" s="280"/>
      <c r="U27" s="280"/>
      <c r="V27" s="280"/>
      <c r="W27" s="166">
        <f t="shared" si="0"/>
        <v>0</v>
      </c>
      <c r="X27" s="167" t="str">
        <f t="shared" si="1"/>
        <v>OK</v>
      </c>
      <c r="Y27" s="16"/>
    </row>
    <row r="28" spans="2:25" ht="27.6" customHeight="1" x14ac:dyDescent="0.3">
      <c r="B28" s="16"/>
      <c r="C28" s="127" t="s">
        <v>316</v>
      </c>
      <c r="D28" s="125" t="s">
        <v>303</v>
      </c>
      <c r="E28" s="2"/>
      <c r="F28" s="2"/>
      <c r="G28" s="1">
        <f t="shared" si="3"/>
        <v>0</v>
      </c>
      <c r="H28" s="2"/>
      <c r="I28" s="2"/>
      <c r="J28" s="1">
        <f t="shared" si="4"/>
        <v>0</v>
      </c>
      <c r="K28" s="5">
        <f t="shared" si="5"/>
        <v>0</v>
      </c>
      <c r="L28" s="16"/>
      <c r="N28" s="16"/>
      <c r="O28" s="163"/>
      <c r="P28" s="16"/>
      <c r="R28" s="16"/>
      <c r="S28" s="137"/>
      <c r="T28" s="280"/>
      <c r="U28" s="280"/>
      <c r="V28" s="280"/>
      <c r="W28" s="166">
        <f t="shared" si="0"/>
        <v>0</v>
      </c>
      <c r="X28" s="167" t="str">
        <f t="shared" si="1"/>
        <v>OK</v>
      </c>
      <c r="Y28" s="16"/>
    </row>
    <row r="29" spans="2:25" ht="26.25" customHeight="1" x14ac:dyDescent="0.3">
      <c r="B29" s="16"/>
      <c r="C29" s="127" t="s">
        <v>317</v>
      </c>
      <c r="D29" s="125" t="s">
        <v>304</v>
      </c>
      <c r="E29" s="2"/>
      <c r="F29" s="2"/>
      <c r="G29" s="1">
        <f t="shared" si="3"/>
        <v>0</v>
      </c>
      <c r="H29" s="2"/>
      <c r="I29" s="2"/>
      <c r="J29" s="1">
        <f t="shared" si="4"/>
        <v>0</v>
      </c>
      <c r="K29" s="5">
        <f t="shared" si="5"/>
        <v>0</v>
      </c>
      <c r="L29" s="16"/>
      <c r="N29" s="16"/>
      <c r="O29" s="163"/>
      <c r="P29" s="16"/>
      <c r="R29" s="16"/>
      <c r="S29" s="137"/>
      <c r="T29" s="280"/>
      <c r="U29" s="280"/>
      <c r="V29" s="280"/>
      <c r="W29" s="166">
        <f t="shared" si="0"/>
        <v>0</v>
      </c>
      <c r="X29" s="167" t="str">
        <f t="shared" si="1"/>
        <v>OK</v>
      </c>
      <c r="Y29" s="16"/>
    </row>
    <row r="30" spans="2:25" ht="27.6" customHeight="1" x14ac:dyDescent="0.3">
      <c r="B30" s="16"/>
      <c r="C30" s="127" t="s">
        <v>318</v>
      </c>
      <c r="D30" s="125" t="s">
        <v>305</v>
      </c>
      <c r="E30" s="2"/>
      <c r="F30" s="2"/>
      <c r="G30" s="1">
        <f t="shared" si="3"/>
        <v>0</v>
      </c>
      <c r="H30" s="2"/>
      <c r="I30" s="2"/>
      <c r="J30" s="1">
        <f t="shared" si="4"/>
        <v>0</v>
      </c>
      <c r="K30" s="5">
        <f t="shared" si="5"/>
        <v>0</v>
      </c>
      <c r="L30" s="16"/>
      <c r="N30" s="16"/>
      <c r="O30" s="163"/>
      <c r="P30" s="16"/>
      <c r="R30" s="16"/>
      <c r="S30" s="137"/>
      <c r="T30" s="280"/>
      <c r="U30" s="280"/>
      <c r="V30" s="280"/>
      <c r="W30" s="166">
        <f t="shared" si="0"/>
        <v>0</v>
      </c>
      <c r="X30" s="167" t="str">
        <f t="shared" si="1"/>
        <v>OK</v>
      </c>
      <c r="Y30" s="16"/>
    </row>
    <row r="31" spans="2:25" ht="27.6" customHeight="1" x14ac:dyDescent="0.3">
      <c r="B31" s="16"/>
      <c r="C31" s="127" t="s">
        <v>319</v>
      </c>
      <c r="D31" s="125" t="s">
        <v>306</v>
      </c>
      <c r="E31" s="2"/>
      <c r="F31" s="2"/>
      <c r="G31" s="1">
        <f t="shared" si="3"/>
        <v>0</v>
      </c>
      <c r="H31" s="2"/>
      <c r="I31" s="2"/>
      <c r="J31" s="1">
        <f t="shared" si="4"/>
        <v>0</v>
      </c>
      <c r="K31" s="5">
        <f t="shared" si="5"/>
        <v>0</v>
      </c>
      <c r="L31" s="16"/>
      <c r="N31" s="16"/>
      <c r="O31" s="163"/>
      <c r="P31" s="16"/>
      <c r="R31" s="16"/>
      <c r="S31" s="137"/>
      <c r="T31" s="280"/>
      <c r="U31" s="280"/>
      <c r="V31" s="280"/>
      <c r="W31" s="166">
        <f t="shared" si="0"/>
        <v>0</v>
      </c>
      <c r="X31" s="167" t="str">
        <f t="shared" si="1"/>
        <v>OK</v>
      </c>
      <c r="Y31" s="16"/>
    </row>
    <row r="32" spans="2:25" ht="27.6" customHeight="1" x14ac:dyDescent="0.3">
      <c r="B32" s="16"/>
      <c r="C32" s="127" t="s">
        <v>320</v>
      </c>
      <c r="D32" s="125" t="s">
        <v>307</v>
      </c>
      <c r="E32" s="2"/>
      <c r="F32" s="2"/>
      <c r="G32" s="1">
        <f t="shared" si="3"/>
        <v>0</v>
      </c>
      <c r="H32" s="2"/>
      <c r="I32" s="2"/>
      <c r="J32" s="1">
        <f t="shared" si="4"/>
        <v>0</v>
      </c>
      <c r="K32" s="5">
        <f t="shared" si="5"/>
        <v>0</v>
      </c>
      <c r="L32" s="16"/>
      <c r="N32" s="16"/>
      <c r="O32" s="163"/>
      <c r="P32" s="16"/>
      <c r="R32" s="16"/>
      <c r="S32" s="137"/>
      <c r="T32" s="280"/>
      <c r="U32" s="280"/>
      <c r="V32" s="280"/>
      <c r="W32" s="166">
        <f t="shared" si="0"/>
        <v>0</v>
      </c>
      <c r="X32" s="167" t="str">
        <f t="shared" si="1"/>
        <v>OK</v>
      </c>
      <c r="Y32" s="16"/>
    </row>
    <row r="33" spans="2:25" ht="27.6" customHeight="1" x14ac:dyDescent="0.3">
      <c r="B33" s="16"/>
      <c r="C33" s="127" t="s">
        <v>321</v>
      </c>
      <c r="D33" s="125" t="s">
        <v>308</v>
      </c>
      <c r="E33" s="2"/>
      <c r="F33" s="2"/>
      <c r="G33" s="1">
        <f t="shared" si="3"/>
        <v>0</v>
      </c>
      <c r="H33" s="2"/>
      <c r="I33" s="2"/>
      <c r="J33" s="1">
        <f t="shared" si="4"/>
        <v>0</v>
      </c>
      <c r="K33" s="5">
        <f t="shared" si="5"/>
        <v>0</v>
      </c>
      <c r="L33" s="16"/>
      <c r="N33" s="16"/>
      <c r="O33" s="163"/>
      <c r="P33" s="16"/>
      <c r="R33" s="16"/>
      <c r="S33" s="137"/>
      <c r="T33" s="280"/>
      <c r="U33" s="280"/>
      <c r="V33" s="280"/>
      <c r="W33" s="166">
        <f t="shared" si="0"/>
        <v>0</v>
      </c>
      <c r="X33" s="167" t="str">
        <f t="shared" si="1"/>
        <v>OK</v>
      </c>
      <c r="Y33" s="16"/>
    </row>
    <row r="34" spans="2:25" ht="27.6" customHeight="1" x14ac:dyDescent="0.3">
      <c r="B34" s="16"/>
      <c r="C34" s="127" t="s">
        <v>322</v>
      </c>
      <c r="D34" s="125" t="s">
        <v>309</v>
      </c>
      <c r="E34" s="2"/>
      <c r="F34" s="2"/>
      <c r="G34" s="1">
        <f t="shared" si="3"/>
        <v>0</v>
      </c>
      <c r="H34" s="2"/>
      <c r="I34" s="2"/>
      <c r="J34" s="1">
        <f t="shared" si="4"/>
        <v>0</v>
      </c>
      <c r="K34" s="5">
        <f t="shared" si="5"/>
        <v>0</v>
      </c>
      <c r="L34" s="16"/>
      <c r="N34" s="16"/>
      <c r="O34" s="163" t="str">
        <f>IF(G34&lt;=ROUND(10%*(G21+G22+G23+G27+G28+G29+G30+G31+G32),2),"OK","NO")</f>
        <v>OK</v>
      </c>
      <c r="P34" s="16"/>
      <c r="R34" s="16"/>
      <c r="S34" s="137"/>
      <c r="T34" s="280"/>
      <c r="U34" s="280"/>
      <c r="V34" s="280"/>
      <c r="W34" s="166">
        <f t="shared" si="0"/>
        <v>0</v>
      </c>
      <c r="X34" s="167" t="str">
        <f t="shared" si="1"/>
        <v>OK</v>
      </c>
      <c r="Y34" s="16"/>
    </row>
    <row r="35" spans="2:25" ht="35.25" customHeight="1" x14ac:dyDescent="0.3">
      <c r="B35" s="16"/>
      <c r="C35" s="282" t="s">
        <v>323</v>
      </c>
      <c r="D35" s="125" t="s">
        <v>324</v>
      </c>
      <c r="E35" s="2"/>
      <c r="F35" s="2"/>
      <c r="G35" s="1">
        <f t="shared" si="3"/>
        <v>0</v>
      </c>
      <c r="H35" s="2"/>
      <c r="I35" s="2"/>
      <c r="J35" s="1">
        <f t="shared" si="4"/>
        <v>0</v>
      </c>
      <c r="K35" s="5">
        <f t="shared" si="5"/>
        <v>0</v>
      </c>
      <c r="L35" s="16"/>
      <c r="N35" s="16"/>
      <c r="O35" s="163"/>
      <c r="P35" s="16"/>
      <c r="R35" s="16"/>
      <c r="S35" s="137"/>
      <c r="T35" s="280"/>
      <c r="U35" s="280"/>
      <c r="V35" s="280"/>
      <c r="W35" s="166">
        <f t="shared" si="0"/>
        <v>0</v>
      </c>
      <c r="X35" s="167" t="str">
        <f t="shared" si="1"/>
        <v>OK</v>
      </c>
      <c r="Y35" s="16"/>
    </row>
    <row r="36" spans="2:25" ht="32.25" customHeight="1" x14ac:dyDescent="0.3">
      <c r="B36" s="16"/>
      <c r="C36" s="124"/>
      <c r="D36" s="126" t="s">
        <v>13</v>
      </c>
      <c r="E36" s="4">
        <f>E15+E16+E17+E18+E19+E20+E35</f>
        <v>0</v>
      </c>
      <c r="F36" s="4">
        <f t="shared" ref="F36:K36" si="11">F15+F16+F17+F18+F19+F20+F35</f>
        <v>0</v>
      </c>
      <c r="G36" s="4">
        <f t="shared" si="11"/>
        <v>0</v>
      </c>
      <c r="H36" s="4">
        <f t="shared" si="11"/>
        <v>0</v>
      </c>
      <c r="I36" s="4">
        <f t="shared" si="11"/>
        <v>0</v>
      </c>
      <c r="J36" s="4">
        <f t="shared" si="11"/>
        <v>0</v>
      </c>
      <c r="K36" s="6">
        <f t="shared" si="11"/>
        <v>0</v>
      </c>
      <c r="L36" s="16"/>
      <c r="N36" s="16"/>
      <c r="O36" s="163" t="str">
        <f>IF(G36&gt;=ROUND(40%*$E$77,2),"OK","NO")</f>
        <v>OK</v>
      </c>
      <c r="P36" s="16"/>
      <c r="R36" s="16"/>
      <c r="S36" s="287">
        <f t="shared" ref="S36" si="12">S15+S16+S17+S18+S19+S20+S35</f>
        <v>0</v>
      </c>
      <c r="T36" s="166">
        <f t="shared" ref="T36" si="13">T15+T16+T17+T18+T19+T20+T35</f>
        <v>0</v>
      </c>
      <c r="U36" s="166">
        <f t="shared" ref="U36" si="14">U15+U16+U17+U18+U19+U20+U35</f>
        <v>0</v>
      </c>
      <c r="V36" s="290">
        <f t="shared" ref="V36" si="15">V15+V16+V17+V18+V19+V20+V35</f>
        <v>0</v>
      </c>
      <c r="W36" s="166">
        <f>SUM(S36:V36)</f>
        <v>0</v>
      </c>
      <c r="X36" s="167" t="str">
        <f>IF(W36=K36,"OK","ERROR")</f>
        <v>OK</v>
      </c>
      <c r="Y36" s="16"/>
    </row>
    <row r="37" spans="2:25" ht="19.899999999999999" customHeight="1" x14ac:dyDescent="0.3">
      <c r="B37" s="16"/>
      <c r="C37" s="122" t="s">
        <v>14</v>
      </c>
      <c r="D37" s="336" t="s">
        <v>325</v>
      </c>
      <c r="E37" s="337"/>
      <c r="F37" s="337"/>
      <c r="G37" s="337"/>
      <c r="H37" s="337"/>
      <c r="I37" s="337"/>
      <c r="J37" s="337"/>
      <c r="K37" s="338"/>
      <c r="L37" s="16"/>
      <c r="N37" s="16"/>
      <c r="O37" s="163"/>
      <c r="P37" s="16"/>
      <c r="R37" s="16"/>
      <c r="S37" s="139"/>
      <c r="T37" s="140"/>
      <c r="U37" s="140"/>
      <c r="V37" s="140"/>
      <c r="W37" s="166"/>
      <c r="X37" s="167"/>
      <c r="Y37" s="16"/>
    </row>
    <row r="38" spans="2:25" ht="28.9" customHeight="1" x14ac:dyDescent="0.3">
      <c r="B38" s="16"/>
      <c r="C38" s="282" t="s">
        <v>15</v>
      </c>
      <c r="D38" s="128" t="s">
        <v>328</v>
      </c>
      <c r="E38" s="2"/>
      <c r="F38" s="2"/>
      <c r="G38" s="1">
        <f>E38+F38</f>
        <v>0</v>
      </c>
      <c r="H38" s="2"/>
      <c r="I38" s="2"/>
      <c r="J38" s="1">
        <f>H38+I38</f>
        <v>0</v>
      </c>
      <c r="K38" s="5">
        <f>G38+J38</f>
        <v>0</v>
      </c>
      <c r="L38" s="16"/>
      <c r="N38" s="16"/>
      <c r="O38" s="163"/>
      <c r="P38" s="16"/>
      <c r="R38" s="16"/>
      <c r="S38" s="137"/>
      <c r="T38" s="138"/>
      <c r="U38" s="138"/>
      <c r="V38" s="138"/>
      <c r="W38" s="166">
        <f>SUM(S38:V38)</f>
        <v>0</v>
      </c>
      <c r="X38" s="167" t="str">
        <f>IF(W38=K38,"OK","ERROR")</f>
        <v>OK</v>
      </c>
      <c r="Y38" s="16"/>
    </row>
    <row r="39" spans="2:25" ht="52.5" customHeight="1" x14ac:dyDescent="0.3">
      <c r="B39" s="16"/>
      <c r="C39" s="282" t="s">
        <v>326</v>
      </c>
      <c r="D39" s="128" t="s">
        <v>329</v>
      </c>
      <c r="E39" s="2"/>
      <c r="F39" s="2"/>
      <c r="G39" s="1">
        <f t="shared" ref="G39:G40" si="16">E39+F39</f>
        <v>0</v>
      </c>
      <c r="H39" s="2"/>
      <c r="I39" s="2"/>
      <c r="J39" s="1">
        <f t="shared" ref="J39:J40" si="17">H39+I39</f>
        <v>0</v>
      </c>
      <c r="K39" s="5">
        <f t="shared" ref="K39:K40" si="18">G39+J39</f>
        <v>0</v>
      </c>
      <c r="L39" s="16"/>
      <c r="N39" s="16"/>
      <c r="O39" s="163"/>
      <c r="P39" s="16"/>
      <c r="R39" s="16"/>
      <c r="S39" s="137"/>
      <c r="T39" s="280"/>
      <c r="U39" s="280"/>
      <c r="V39" s="280"/>
      <c r="W39" s="166">
        <f t="shared" ref="W39:W40" si="19">SUM(S39:V39)</f>
        <v>0</v>
      </c>
      <c r="X39" s="167" t="str">
        <f t="shared" ref="X39:X40" si="20">IF(W39=K39,"OK","ERROR")</f>
        <v>OK</v>
      </c>
      <c r="Y39" s="16"/>
    </row>
    <row r="40" spans="2:25" ht="57.75" customHeight="1" x14ac:dyDescent="0.3">
      <c r="B40" s="16"/>
      <c r="C40" s="282" t="s">
        <v>327</v>
      </c>
      <c r="D40" s="128" t="s">
        <v>330</v>
      </c>
      <c r="E40" s="2"/>
      <c r="F40" s="2"/>
      <c r="G40" s="1">
        <f t="shared" si="16"/>
        <v>0</v>
      </c>
      <c r="H40" s="2"/>
      <c r="I40" s="2"/>
      <c r="J40" s="1">
        <f t="shared" si="17"/>
        <v>0</v>
      </c>
      <c r="K40" s="5">
        <f t="shared" si="18"/>
        <v>0</v>
      </c>
      <c r="L40" s="16"/>
      <c r="N40" s="16"/>
      <c r="O40" s="163"/>
      <c r="P40" s="16"/>
      <c r="R40" s="16"/>
      <c r="S40" s="137"/>
      <c r="T40" s="280"/>
      <c r="U40" s="280"/>
      <c r="V40" s="280"/>
      <c r="W40" s="166">
        <f t="shared" si="19"/>
        <v>0</v>
      </c>
      <c r="X40" s="167" t="str">
        <f t="shared" si="20"/>
        <v>OK</v>
      </c>
      <c r="Y40" s="16"/>
    </row>
    <row r="41" spans="2:25" ht="19.899999999999999" customHeight="1" x14ac:dyDescent="0.3">
      <c r="B41" s="16"/>
      <c r="C41" s="127"/>
      <c r="D41" s="126" t="s">
        <v>16</v>
      </c>
      <c r="E41" s="4">
        <f>E38+E39+E40</f>
        <v>0</v>
      </c>
      <c r="F41" s="4">
        <f t="shared" ref="F41:K41" si="21">F38+F39+F40</f>
        <v>0</v>
      </c>
      <c r="G41" s="4">
        <f t="shared" si="21"/>
        <v>0</v>
      </c>
      <c r="H41" s="4">
        <f t="shared" si="21"/>
        <v>0</v>
      </c>
      <c r="I41" s="4">
        <f t="shared" si="21"/>
        <v>0</v>
      </c>
      <c r="J41" s="4">
        <f t="shared" si="21"/>
        <v>0</v>
      </c>
      <c r="K41" s="4">
        <f t="shared" si="21"/>
        <v>0</v>
      </c>
      <c r="L41" s="16"/>
      <c r="N41" s="16"/>
      <c r="O41" s="163" t="str">
        <f>IF(G41&lt;=ROUND(15%*$E$77,2),"OK","NO")</f>
        <v>OK</v>
      </c>
      <c r="P41" s="16"/>
      <c r="R41" s="16"/>
      <c r="S41" s="287">
        <f t="shared" ref="S41" si="22">S38+S39+S40</f>
        <v>0</v>
      </c>
      <c r="T41" s="166">
        <f t="shared" ref="T41" si="23">T38+T39+T40</f>
        <v>0</v>
      </c>
      <c r="U41" s="166">
        <f t="shared" ref="U41" si="24">U38+U39+U40</f>
        <v>0</v>
      </c>
      <c r="V41" s="288">
        <f t="shared" ref="V41" si="25">V38+V39+V40</f>
        <v>0</v>
      </c>
      <c r="W41" s="166">
        <f>SUM(S41:V41)</f>
        <v>0</v>
      </c>
      <c r="X41" s="167" t="str">
        <f>IF(W41=K41,"OK","ERROR")</f>
        <v>OK</v>
      </c>
      <c r="Y41" s="16"/>
    </row>
    <row r="42" spans="2:25" ht="19.899999999999999" customHeight="1" x14ac:dyDescent="0.3">
      <c r="B42" s="16"/>
      <c r="C42" s="122" t="s">
        <v>17</v>
      </c>
      <c r="D42" s="336" t="s">
        <v>331</v>
      </c>
      <c r="E42" s="337"/>
      <c r="F42" s="337"/>
      <c r="G42" s="337"/>
      <c r="H42" s="337"/>
      <c r="I42" s="337"/>
      <c r="J42" s="337"/>
      <c r="K42" s="338"/>
      <c r="L42" s="16"/>
      <c r="N42" s="16"/>
      <c r="O42" s="163"/>
      <c r="P42" s="16"/>
      <c r="R42" s="16"/>
      <c r="S42" s="139"/>
      <c r="T42" s="140"/>
      <c r="U42" s="140"/>
      <c r="V42" s="140"/>
      <c r="W42" s="166"/>
      <c r="X42" s="167"/>
      <c r="Y42" s="16"/>
    </row>
    <row r="43" spans="2:25" ht="27.75" customHeight="1" x14ac:dyDescent="0.3">
      <c r="B43" s="16"/>
      <c r="C43" s="282" t="s">
        <v>18</v>
      </c>
      <c r="D43" s="128" t="s">
        <v>332</v>
      </c>
      <c r="E43" s="2"/>
      <c r="F43" s="2"/>
      <c r="G43" s="1">
        <f>E43+F43</f>
        <v>0</v>
      </c>
      <c r="H43" s="2"/>
      <c r="I43" s="2"/>
      <c r="J43" s="1">
        <f>H43+I43</f>
        <v>0</v>
      </c>
      <c r="K43" s="5">
        <f t="shared" ref="K43:K46" si="26">G43+J43</f>
        <v>0</v>
      </c>
      <c r="L43" s="16"/>
      <c r="N43" s="16"/>
      <c r="O43" s="163" t="str">
        <f>IF(G43&lt;=ROUND(10%*G64,2),"OK","NO")</f>
        <v>OK</v>
      </c>
      <c r="P43" s="16"/>
      <c r="R43" s="16"/>
      <c r="S43" s="137"/>
      <c r="T43" s="138"/>
      <c r="U43" s="138"/>
      <c r="V43" s="138"/>
      <c r="W43" s="166">
        <f t="shared" ref="W43:W69" si="27">SUM(S43:V43)</f>
        <v>0</v>
      </c>
      <c r="X43" s="167" t="str">
        <f t="shared" ref="X43:X64" si="28">IF(W43=K43,"OK","ERROR")</f>
        <v>OK</v>
      </c>
      <c r="Y43" s="16"/>
    </row>
    <row r="44" spans="2:25" ht="27.6" customHeight="1" x14ac:dyDescent="0.3">
      <c r="B44" s="16"/>
      <c r="C44" s="282" t="s">
        <v>19</v>
      </c>
      <c r="D44" s="125" t="s">
        <v>333</v>
      </c>
      <c r="E44" s="2"/>
      <c r="F44" s="2"/>
      <c r="G44" s="1">
        <f t="shared" ref="G44:G63" si="29">E44+F44</f>
        <v>0</v>
      </c>
      <c r="H44" s="2"/>
      <c r="I44" s="3"/>
      <c r="J44" s="1">
        <f t="shared" ref="J44:J46" si="30">H44+I44</f>
        <v>0</v>
      </c>
      <c r="K44" s="5">
        <f t="shared" si="26"/>
        <v>0</v>
      </c>
      <c r="L44" s="16"/>
      <c r="N44" s="16"/>
      <c r="O44" s="163"/>
      <c r="P44" s="16"/>
      <c r="R44" s="16"/>
      <c r="S44" s="137"/>
      <c r="T44" s="138"/>
      <c r="U44" s="138"/>
      <c r="V44" s="138"/>
      <c r="W44" s="166">
        <f t="shared" si="27"/>
        <v>0</v>
      </c>
      <c r="X44" s="167" t="str">
        <f t="shared" si="28"/>
        <v>OK</v>
      </c>
      <c r="Y44" s="16"/>
    </row>
    <row r="45" spans="2:25" ht="28.5" customHeight="1" x14ac:dyDescent="0.3">
      <c r="B45" s="16"/>
      <c r="C45" s="282" t="s">
        <v>20</v>
      </c>
      <c r="D45" s="125" t="s">
        <v>334</v>
      </c>
      <c r="E45" s="2"/>
      <c r="F45" s="2"/>
      <c r="G45" s="1">
        <f t="shared" si="29"/>
        <v>0</v>
      </c>
      <c r="H45" s="2"/>
      <c r="I45" s="3"/>
      <c r="J45" s="1">
        <f t="shared" ref="J45" si="31">H45+I45</f>
        <v>0</v>
      </c>
      <c r="K45" s="5">
        <f t="shared" ref="K45" si="32">G45+J45</f>
        <v>0</v>
      </c>
      <c r="L45" s="16"/>
      <c r="N45" s="16"/>
      <c r="O45" s="163"/>
      <c r="P45" s="16"/>
      <c r="R45" s="16"/>
      <c r="S45" s="137"/>
      <c r="T45" s="138"/>
      <c r="U45" s="138"/>
      <c r="V45" s="138"/>
      <c r="W45" s="166">
        <f t="shared" si="27"/>
        <v>0</v>
      </c>
      <c r="X45" s="167" t="str">
        <f t="shared" si="28"/>
        <v>OK</v>
      </c>
      <c r="Y45" s="16"/>
    </row>
    <row r="46" spans="2:25" ht="19.899999999999999" customHeight="1" x14ac:dyDescent="0.3">
      <c r="B46" s="16"/>
      <c r="C46" s="282" t="s">
        <v>21</v>
      </c>
      <c r="D46" s="125" t="s">
        <v>335</v>
      </c>
      <c r="E46" s="2"/>
      <c r="F46" s="2"/>
      <c r="G46" s="1">
        <f t="shared" si="29"/>
        <v>0</v>
      </c>
      <c r="H46" s="2"/>
      <c r="I46" s="2"/>
      <c r="J46" s="1">
        <f t="shared" si="30"/>
        <v>0</v>
      </c>
      <c r="K46" s="5">
        <f t="shared" si="26"/>
        <v>0</v>
      </c>
      <c r="L46" s="16"/>
      <c r="N46" s="16"/>
      <c r="O46" s="163"/>
      <c r="P46" s="16"/>
      <c r="R46" s="16"/>
      <c r="S46" s="137"/>
      <c r="T46" s="138"/>
      <c r="U46" s="138"/>
      <c r="V46" s="138"/>
      <c r="W46" s="166">
        <f t="shared" si="27"/>
        <v>0</v>
      </c>
      <c r="X46" s="167" t="str">
        <f t="shared" si="28"/>
        <v>OK</v>
      </c>
      <c r="Y46" s="16"/>
    </row>
    <row r="47" spans="2:25" ht="22.5" customHeight="1" x14ac:dyDescent="0.3">
      <c r="B47" s="16"/>
      <c r="C47" s="282" t="s">
        <v>22</v>
      </c>
      <c r="D47" s="125" t="s">
        <v>336</v>
      </c>
      <c r="E47" s="283">
        <f>SUM(E48:E61)</f>
        <v>0</v>
      </c>
      <c r="F47" s="283">
        <f>SUM(F48:F61)</f>
        <v>0</v>
      </c>
      <c r="G47" s="1">
        <f t="shared" si="29"/>
        <v>0</v>
      </c>
      <c r="H47" s="283">
        <f t="shared" ref="H47:I47" si="33">SUM(H48:H61)</f>
        <v>0</v>
      </c>
      <c r="I47" s="283">
        <f t="shared" si="33"/>
        <v>0</v>
      </c>
      <c r="J47" s="1">
        <f t="shared" ref="J47" si="34">H47+I47</f>
        <v>0</v>
      </c>
      <c r="K47" s="5">
        <f t="shared" ref="K47" si="35">G47+J47</f>
        <v>0</v>
      </c>
      <c r="L47" s="16"/>
      <c r="N47" s="16"/>
      <c r="O47" s="163"/>
      <c r="P47" s="16"/>
      <c r="R47" s="16"/>
      <c r="S47" s="139">
        <f t="shared" ref="S47" si="36">SUM(S48:S61)</f>
        <v>0</v>
      </c>
      <c r="T47" s="140">
        <f t="shared" ref="T47" si="37">SUM(T48:T61)</f>
        <v>0</v>
      </c>
      <c r="U47" s="140">
        <f t="shared" ref="U47" si="38">SUM(U48:U61)</f>
        <v>0</v>
      </c>
      <c r="V47" s="140">
        <f t="shared" ref="V47" si="39">SUM(V48:V61)</f>
        <v>0</v>
      </c>
      <c r="W47" s="166">
        <f t="shared" si="27"/>
        <v>0</v>
      </c>
      <c r="X47" s="167" t="str">
        <f t="shared" si="28"/>
        <v>OK</v>
      </c>
      <c r="Y47" s="16"/>
    </row>
    <row r="48" spans="2:25" ht="22.5" customHeight="1" x14ac:dyDescent="0.3">
      <c r="B48" s="16"/>
      <c r="C48" s="127" t="s">
        <v>340</v>
      </c>
      <c r="D48" s="125" t="s">
        <v>11</v>
      </c>
      <c r="E48" s="2"/>
      <c r="F48" s="2"/>
      <c r="G48" s="1">
        <f t="shared" si="29"/>
        <v>0</v>
      </c>
      <c r="H48" s="2"/>
      <c r="I48" s="2"/>
      <c r="J48" s="1">
        <f t="shared" ref="J48:J63" si="40">H48+I48</f>
        <v>0</v>
      </c>
      <c r="K48" s="5">
        <f t="shared" ref="K48:K63" si="41">G48+J48</f>
        <v>0</v>
      </c>
      <c r="L48" s="16"/>
      <c r="N48" s="16"/>
      <c r="O48" s="163"/>
      <c r="P48" s="16"/>
      <c r="R48" s="16"/>
      <c r="S48" s="137"/>
      <c r="T48" s="138"/>
      <c r="U48" s="138"/>
      <c r="V48" s="138"/>
      <c r="W48" s="166">
        <f t="shared" si="27"/>
        <v>0</v>
      </c>
      <c r="X48" s="167" t="str">
        <f t="shared" si="28"/>
        <v>OK</v>
      </c>
      <c r="Y48" s="16"/>
    </row>
    <row r="49" spans="2:25" ht="22.5" customHeight="1" x14ac:dyDescent="0.3">
      <c r="B49" s="16"/>
      <c r="C49" s="127" t="s">
        <v>341</v>
      </c>
      <c r="D49" s="125" t="s">
        <v>297</v>
      </c>
      <c r="E49" s="2"/>
      <c r="F49" s="2"/>
      <c r="G49" s="1">
        <f t="shared" si="29"/>
        <v>0</v>
      </c>
      <c r="H49" s="2"/>
      <c r="I49" s="2"/>
      <c r="J49" s="1">
        <f t="shared" si="40"/>
        <v>0</v>
      </c>
      <c r="K49" s="5">
        <f t="shared" si="41"/>
        <v>0</v>
      </c>
      <c r="L49" s="16"/>
      <c r="N49" s="16"/>
      <c r="O49" s="163"/>
      <c r="P49" s="16"/>
      <c r="R49" s="16"/>
      <c r="S49" s="137"/>
      <c r="T49" s="138"/>
      <c r="U49" s="138"/>
      <c r="V49" s="138"/>
      <c r="W49" s="166">
        <f t="shared" si="27"/>
        <v>0</v>
      </c>
      <c r="X49" s="167" t="str">
        <f t="shared" si="28"/>
        <v>OK</v>
      </c>
      <c r="Y49" s="16"/>
    </row>
    <row r="50" spans="2:25" ht="22.5" customHeight="1" x14ac:dyDescent="0.3">
      <c r="B50" s="16"/>
      <c r="C50" s="127" t="s">
        <v>342</v>
      </c>
      <c r="D50" s="125" t="s">
        <v>299</v>
      </c>
      <c r="E50" s="2"/>
      <c r="F50" s="2"/>
      <c r="G50" s="1">
        <f t="shared" si="29"/>
        <v>0</v>
      </c>
      <c r="H50" s="2"/>
      <c r="I50" s="2"/>
      <c r="J50" s="1">
        <f t="shared" si="40"/>
        <v>0</v>
      </c>
      <c r="K50" s="5">
        <f t="shared" si="41"/>
        <v>0</v>
      </c>
      <c r="L50" s="16"/>
      <c r="N50" s="16"/>
      <c r="O50" s="163"/>
      <c r="P50" s="16"/>
      <c r="R50" s="16"/>
      <c r="S50" s="137"/>
      <c r="T50" s="138"/>
      <c r="U50" s="138"/>
      <c r="V50" s="138"/>
      <c r="W50" s="166">
        <f t="shared" si="27"/>
        <v>0</v>
      </c>
      <c r="X50" s="167" t="str">
        <f t="shared" si="28"/>
        <v>OK</v>
      </c>
      <c r="Y50" s="16"/>
    </row>
    <row r="51" spans="2:25" ht="22.5" customHeight="1" x14ac:dyDescent="0.3">
      <c r="B51" s="16"/>
      <c r="C51" s="127" t="s">
        <v>343</v>
      </c>
      <c r="D51" s="125" t="s">
        <v>300</v>
      </c>
      <c r="E51" s="2"/>
      <c r="F51" s="2"/>
      <c r="G51" s="1">
        <f t="shared" si="29"/>
        <v>0</v>
      </c>
      <c r="H51" s="2"/>
      <c r="I51" s="2"/>
      <c r="J51" s="1">
        <f t="shared" si="40"/>
        <v>0</v>
      </c>
      <c r="K51" s="5">
        <f t="shared" si="41"/>
        <v>0</v>
      </c>
      <c r="L51" s="16"/>
      <c r="N51" s="16"/>
      <c r="O51" s="163"/>
      <c r="P51" s="16"/>
      <c r="R51" s="16"/>
      <c r="S51" s="137"/>
      <c r="T51" s="138"/>
      <c r="U51" s="138"/>
      <c r="V51" s="138"/>
      <c r="W51" s="166">
        <f t="shared" si="27"/>
        <v>0</v>
      </c>
      <c r="X51" s="167" t="str">
        <f t="shared" si="28"/>
        <v>OK</v>
      </c>
      <c r="Y51" s="16"/>
    </row>
    <row r="52" spans="2:25" ht="22.5" customHeight="1" x14ac:dyDescent="0.3">
      <c r="B52" s="16"/>
      <c r="C52" s="127" t="s">
        <v>344</v>
      </c>
      <c r="D52" s="125" t="s">
        <v>301</v>
      </c>
      <c r="E52" s="2"/>
      <c r="F52" s="2"/>
      <c r="G52" s="1">
        <f t="shared" si="29"/>
        <v>0</v>
      </c>
      <c r="H52" s="2"/>
      <c r="I52" s="2"/>
      <c r="J52" s="1">
        <f t="shared" si="40"/>
        <v>0</v>
      </c>
      <c r="K52" s="5">
        <f t="shared" si="41"/>
        <v>0</v>
      </c>
      <c r="L52" s="16"/>
      <c r="N52" s="16"/>
      <c r="O52" s="163"/>
      <c r="P52" s="16"/>
      <c r="R52" s="16"/>
      <c r="S52" s="137"/>
      <c r="T52" s="138"/>
      <c r="U52" s="138"/>
      <c r="V52" s="138"/>
      <c r="W52" s="166">
        <f t="shared" si="27"/>
        <v>0</v>
      </c>
      <c r="X52" s="167" t="str">
        <f t="shared" si="28"/>
        <v>OK</v>
      </c>
      <c r="Y52" s="16"/>
    </row>
    <row r="53" spans="2:25" ht="22.5" customHeight="1" x14ac:dyDescent="0.3">
      <c r="B53" s="16"/>
      <c r="C53" s="127" t="s">
        <v>345</v>
      </c>
      <c r="D53" s="125" t="s">
        <v>337</v>
      </c>
      <c r="E53" s="2"/>
      <c r="F53" s="2"/>
      <c r="G53" s="1">
        <f t="shared" si="29"/>
        <v>0</v>
      </c>
      <c r="H53" s="2"/>
      <c r="I53" s="2"/>
      <c r="J53" s="1">
        <f t="shared" si="40"/>
        <v>0</v>
      </c>
      <c r="K53" s="5">
        <f t="shared" si="41"/>
        <v>0</v>
      </c>
      <c r="L53" s="16"/>
      <c r="N53" s="16"/>
      <c r="O53" s="163"/>
      <c r="P53" s="16"/>
      <c r="R53" s="16"/>
      <c r="S53" s="137"/>
      <c r="T53" s="138"/>
      <c r="U53" s="138"/>
      <c r="V53" s="138"/>
      <c r="W53" s="166">
        <f t="shared" si="27"/>
        <v>0</v>
      </c>
      <c r="X53" s="167" t="str">
        <f t="shared" si="28"/>
        <v>OK</v>
      </c>
      <c r="Y53" s="16"/>
    </row>
    <row r="54" spans="2:25" ht="22.5" customHeight="1" x14ac:dyDescent="0.3">
      <c r="B54" s="16"/>
      <c r="C54" s="127" t="s">
        <v>346</v>
      </c>
      <c r="D54" s="125" t="s">
        <v>298</v>
      </c>
      <c r="E54" s="2"/>
      <c r="F54" s="2"/>
      <c r="G54" s="1">
        <f t="shared" si="29"/>
        <v>0</v>
      </c>
      <c r="H54" s="2"/>
      <c r="I54" s="2"/>
      <c r="J54" s="1">
        <f t="shared" si="40"/>
        <v>0</v>
      </c>
      <c r="K54" s="5">
        <f t="shared" si="41"/>
        <v>0</v>
      </c>
      <c r="L54" s="16"/>
      <c r="N54" s="16"/>
      <c r="O54" s="163"/>
      <c r="P54" s="16"/>
      <c r="R54" s="16"/>
      <c r="S54" s="137"/>
      <c r="T54" s="138"/>
      <c r="U54" s="138"/>
      <c r="V54" s="138"/>
      <c r="W54" s="166">
        <f t="shared" si="27"/>
        <v>0</v>
      </c>
      <c r="X54" s="167" t="str">
        <f t="shared" si="28"/>
        <v>OK</v>
      </c>
      <c r="Y54" s="16"/>
    </row>
    <row r="55" spans="2:25" ht="22.5" customHeight="1" x14ac:dyDescent="0.3">
      <c r="B55" s="16"/>
      <c r="C55" s="127" t="s">
        <v>347</v>
      </c>
      <c r="D55" s="125" t="s">
        <v>303</v>
      </c>
      <c r="E55" s="2"/>
      <c r="F55" s="2"/>
      <c r="G55" s="1">
        <f t="shared" si="29"/>
        <v>0</v>
      </c>
      <c r="H55" s="2"/>
      <c r="I55" s="2"/>
      <c r="J55" s="1">
        <f t="shared" si="40"/>
        <v>0</v>
      </c>
      <c r="K55" s="5">
        <f t="shared" si="41"/>
        <v>0</v>
      </c>
      <c r="L55" s="16"/>
      <c r="N55" s="16"/>
      <c r="O55" s="163"/>
      <c r="P55" s="16"/>
      <c r="R55" s="16"/>
      <c r="S55" s="137"/>
      <c r="T55" s="138"/>
      <c r="U55" s="138"/>
      <c r="V55" s="138"/>
      <c r="W55" s="166">
        <f t="shared" si="27"/>
        <v>0</v>
      </c>
      <c r="X55" s="167" t="str">
        <f t="shared" si="28"/>
        <v>OK</v>
      </c>
      <c r="Y55" s="16"/>
    </row>
    <row r="56" spans="2:25" ht="22.5" customHeight="1" x14ac:dyDescent="0.3">
      <c r="B56" s="16"/>
      <c r="C56" s="127" t="s">
        <v>348</v>
      </c>
      <c r="D56" s="125" t="s">
        <v>304</v>
      </c>
      <c r="E56" s="2"/>
      <c r="F56" s="2"/>
      <c r="G56" s="1">
        <f t="shared" si="29"/>
        <v>0</v>
      </c>
      <c r="H56" s="2"/>
      <c r="I56" s="2"/>
      <c r="J56" s="1">
        <f t="shared" si="40"/>
        <v>0</v>
      </c>
      <c r="K56" s="5">
        <f t="shared" si="41"/>
        <v>0</v>
      </c>
      <c r="L56" s="16"/>
      <c r="N56" s="16"/>
      <c r="O56" s="163"/>
      <c r="P56" s="16"/>
      <c r="R56" s="16"/>
      <c r="S56" s="137"/>
      <c r="T56" s="138"/>
      <c r="U56" s="138"/>
      <c r="V56" s="138"/>
      <c r="W56" s="166">
        <f t="shared" si="27"/>
        <v>0</v>
      </c>
      <c r="X56" s="167" t="str">
        <f t="shared" si="28"/>
        <v>OK</v>
      </c>
      <c r="Y56" s="16"/>
    </row>
    <row r="57" spans="2:25" ht="22.5" customHeight="1" x14ac:dyDescent="0.3">
      <c r="B57" s="16"/>
      <c r="C57" s="127" t="s">
        <v>349</v>
      </c>
      <c r="D57" s="125" t="s">
        <v>305</v>
      </c>
      <c r="E57" s="2"/>
      <c r="F57" s="2"/>
      <c r="G57" s="1">
        <f t="shared" si="29"/>
        <v>0</v>
      </c>
      <c r="H57" s="2"/>
      <c r="I57" s="2"/>
      <c r="J57" s="1">
        <f t="shared" si="40"/>
        <v>0</v>
      </c>
      <c r="K57" s="5">
        <f t="shared" si="41"/>
        <v>0</v>
      </c>
      <c r="L57" s="16"/>
      <c r="N57" s="16"/>
      <c r="O57" s="163"/>
      <c r="P57" s="16"/>
      <c r="R57" s="16"/>
      <c r="S57" s="137"/>
      <c r="T57" s="138"/>
      <c r="U57" s="138"/>
      <c r="V57" s="138"/>
      <c r="W57" s="166">
        <f t="shared" si="27"/>
        <v>0</v>
      </c>
      <c r="X57" s="167" t="str">
        <f t="shared" si="28"/>
        <v>OK</v>
      </c>
      <c r="Y57" s="16"/>
    </row>
    <row r="58" spans="2:25" ht="22.5" customHeight="1" x14ac:dyDescent="0.3">
      <c r="B58" s="16"/>
      <c r="C58" s="127" t="s">
        <v>350</v>
      </c>
      <c r="D58" s="125" t="s">
        <v>306</v>
      </c>
      <c r="E58" s="2"/>
      <c r="F58" s="2"/>
      <c r="G58" s="1">
        <f t="shared" si="29"/>
        <v>0</v>
      </c>
      <c r="H58" s="2"/>
      <c r="I58" s="2"/>
      <c r="J58" s="1">
        <f t="shared" si="40"/>
        <v>0</v>
      </c>
      <c r="K58" s="5">
        <f t="shared" si="41"/>
        <v>0</v>
      </c>
      <c r="L58" s="16"/>
      <c r="N58" s="16"/>
      <c r="O58" s="163"/>
      <c r="P58" s="16"/>
      <c r="R58" s="16"/>
      <c r="S58" s="137"/>
      <c r="T58" s="138"/>
      <c r="U58" s="138"/>
      <c r="V58" s="138"/>
      <c r="W58" s="166">
        <f t="shared" si="27"/>
        <v>0</v>
      </c>
      <c r="X58" s="167" t="str">
        <f t="shared" si="28"/>
        <v>OK</v>
      </c>
      <c r="Y58" s="16"/>
    </row>
    <row r="59" spans="2:25" ht="22.5" customHeight="1" x14ac:dyDescent="0.3">
      <c r="B59" s="16"/>
      <c r="C59" s="127" t="s">
        <v>351</v>
      </c>
      <c r="D59" s="125" t="s">
        <v>307</v>
      </c>
      <c r="E59" s="2"/>
      <c r="F59" s="2"/>
      <c r="G59" s="1">
        <f t="shared" si="29"/>
        <v>0</v>
      </c>
      <c r="H59" s="2"/>
      <c r="I59" s="2"/>
      <c r="J59" s="1">
        <f t="shared" si="40"/>
        <v>0</v>
      </c>
      <c r="K59" s="5">
        <f t="shared" si="41"/>
        <v>0</v>
      </c>
      <c r="L59" s="16"/>
      <c r="N59" s="16"/>
      <c r="O59" s="163"/>
      <c r="P59" s="16"/>
      <c r="R59" s="16"/>
      <c r="S59" s="137"/>
      <c r="T59" s="138"/>
      <c r="U59" s="138"/>
      <c r="V59" s="138"/>
      <c r="W59" s="166">
        <f t="shared" si="27"/>
        <v>0</v>
      </c>
      <c r="X59" s="167" t="str">
        <f t="shared" si="28"/>
        <v>OK</v>
      </c>
      <c r="Y59" s="16"/>
    </row>
    <row r="60" spans="2:25" ht="22.5" customHeight="1" x14ac:dyDescent="0.3">
      <c r="B60" s="16"/>
      <c r="C60" s="127" t="s">
        <v>352</v>
      </c>
      <c r="D60" s="125" t="s">
        <v>308</v>
      </c>
      <c r="E60" s="2"/>
      <c r="F60" s="2"/>
      <c r="G60" s="1">
        <f t="shared" si="29"/>
        <v>0</v>
      </c>
      <c r="H60" s="2"/>
      <c r="I60" s="2"/>
      <c r="J60" s="1">
        <f t="shared" si="40"/>
        <v>0</v>
      </c>
      <c r="K60" s="5">
        <f t="shared" si="41"/>
        <v>0</v>
      </c>
      <c r="L60" s="16"/>
      <c r="N60" s="16"/>
      <c r="O60" s="163"/>
      <c r="P60" s="16"/>
      <c r="R60" s="16"/>
      <c r="S60" s="137"/>
      <c r="T60" s="138"/>
      <c r="U60" s="138"/>
      <c r="V60" s="138"/>
      <c r="W60" s="166">
        <f t="shared" si="27"/>
        <v>0</v>
      </c>
      <c r="X60" s="167" t="str">
        <f t="shared" si="28"/>
        <v>OK</v>
      </c>
      <c r="Y60" s="16"/>
    </row>
    <row r="61" spans="2:25" ht="22.5" customHeight="1" x14ac:dyDescent="0.3">
      <c r="B61" s="16"/>
      <c r="C61" s="127" t="s">
        <v>353</v>
      </c>
      <c r="D61" s="125" t="s">
        <v>309</v>
      </c>
      <c r="E61" s="2"/>
      <c r="F61" s="2"/>
      <c r="G61" s="1">
        <f t="shared" si="29"/>
        <v>0</v>
      </c>
      <c r="H61" s="2"/>
      <c r="I61" s="2"/>
      <c r="J61" s="1">
        <f t="shared" si="40"/>
        <v>0</v>
      </c>
      <c r="K61" s="5">
        <f t="shared" si="41"/>
        <v>0</v>
      </c>
      <c r="L61" s="16"/>
      <c r="N61" s="16"/>
      <c r="O61" s="163" t="str">
        <f>IF(G61&lt;=ROUND(10%*(G48+G49+G50+G54+G55+G56+G57+G58+G59),2),"OK","NO")</f>
        <v>OK</v>
      </c>
      <c r="P61" s="16"/>
      <c r="R61" s="16"/>
      <c r="S61" s="137"/>
      <c r="T61" s="138"/>
      <c r="U61" s="138"/>
      <c r="V61" s="138"/>
      <c r="W61" s="166">
        <f t="shared" si="27"/>
        <v>0</v>
      </c>
      <c r="X61" s="167" t="str">
        <f t="shared" si="28"/>
        <v>OK</v>
      </c>
      <c r="Y61" s="16"/>
    </row>
    <row r="62" spans="2:25" ht="35.25" customHeight="1" x14ac:dyDescent="0.3">
      <c r="B62" s="16"/>
      <c r="C62" s="282" t="s">
        <v>34</v>
      </c>
      <c r="D62" s="125" t="s">
        <v>338</v>
      </c>
      <c r="E62" s="2"/>
      <c r="F62" s="2"/>
      <c r="G62" s="1">
        <f t="shared" si="29"/>
        <v>0</v>
      </c>
      <c r="H62" s="2"/>
      <c r="I62" s="2"/>
      <c r="J62" s="1">
        <f t="shared" si="40"/>
        <v>0</v>
      </c>
      <c r="K62" s="5">
        <f t="shared" si="41"/>
        <v>0</v>
      </c>
      <c r="L62" s="16"/>
      <c r="N62" s="16"/>
      <c r="O62" s="163"/>
      <c r="P62" s="16"/>
      <c r="R62" s="16"/>
      <c r="S62" s="137"/>
      <c r="T62" s="138"/>
      <c r="U62" s="138"/>
      <c r="V62" s="138"/>
      <c r="W62" s="166">
        <f t="shared" si="27"/>
        <v>0</v>
      </c>
      <c r="X62" s="167" t="str">
        <f t="shared" si="28"/>
        <v>OK</v>
      </c>
      <c r="Y62" s="16"/>
    </row>
    <row r="63" spans="2:25" ht="19.899999999999999" customHeight="1" x14ac:dyDescent="0.3">
      <c r="B63" s="16"/>
      <c r="C63" s="282" t="s">
        <v>354</v>
      </c>
      <c r="D63" s="125" t="s">
        <v>339</v>
      </c>
      <c r="E63" s="2"/>
      <c r="F63" s="2"/>
      <c r="G63" s="1">
        <f t="shared" si="29"/>
        <v>0</v>
      </c>
      <c r="H63" s="2"/>
      <c r="I63" s="2"/>
      <c r="J63" s="1">
        <f t="shared" si="40"/>
        <v>0</v>
      </c>
      <c r="K63" s="5">
        <f t="shared" si="41"/>
        <v>0</v>
      </c>
      <c r="L63" s="16"/>
      <c r="N63" s="16"/>
      <c r="O63" s="163" t="str">
        <f>IF(G63&lt;=ROUND(10%*$E$77,2),"OK","NO")</f>
        <v>OK</v>
      </c>
      <c r="P63" s="16"/>
      <c r="R63" s="16"/>
      <c r="S63" s="137"/>
      <c r="T63" s="138"/>
      <c r="U63" s="138"/>
      <c r="V63" s="138"/>
      <c r="W63" s="166">
        <f t="shared" si="27"/>
        <v>0</v>
      </c>
      <c r="X63" s="167" t="str">
        <f t="shared" si="28"/>
        <v>OK</v>
      </c>
      <c r="Y63" s="16"/>
    </row>
    <row r="64" spans="2:25" ht="19.899999999999999" customHeight="1" x14ac:dyDescent="0.3">
      <c r="B64" s="16"/>
      <c r="C64" s="127"/>
      <c r="D64" s="126" t="s">
        <v>23</v>
      </c>
      <c r="E64" s="4">
        <f>E43+E44+E45+E46+E47+E62+E63</f>
        <v>0</v>
      </c>
      <c r="F64" s="4">
        <f t="shared" ref="F64:K64" si="42">F43+F44+F45+F46+F47+F62+F63</f>
        <v>0</v>
      </c>
      <c r="G64" s="4">
        <f t="shared" si="42"/>
        <v>0</v>
      </c>
      <c r="H64" s="4">
        <f t="shared" si="42"/>
        <v>0</v>
      </c>
      <c r="I64" s="4">
        <f t="shared" si="42"/>
        <v>0</v>
      </c>
      <c r="J64" s="4">
        <f t="shared" si="42"/>
        <v>0</v>
      </c>
      <c r="K64" s="6">
        <f t="shared" si="42"/>
        <v>0</v>
      </c>
      <c r="L64" s="16"/>
      <c r="N64" s="16"/>
      <c r="O64" s="163" t="str">
        <f>IF(G64&gt;=ROUND(30%*$E$77,2),"OK","NO")</f>
        <v>OK</v>
      </c>
      <c r="P64" s="16"/>
      <c r="R64" s="16"/>
      <c r="S64" s="287">
        <f t="shared" ref="S64" si="43">S43+S44+S45+S46+S47+S62+S63</f>
        <v>0</v>
      </c>
      <c r="T64" s="166">
        <f t="shared" ref="T64" si="44">T43+T44+T45+T46+T47+T62+T63</f>
        <v>0</v>
      </c>
      <c r="U64" s="166">
        <f t="shared" ref="U64" si="45">U43+U44+U45+U46+U47+U62+U63</f>
        <v>0</v>
      </c>
      <c r="V64" s="288">
        <f t="shared" ref="V64" si="46">V43+V44+V45+V46+V47+V62+V63</f>
        <v>0</v>
      </c>
      <c r="W64" s="166">
        <f t="shared" si="27"/>
        <v>0</v>
      </c>
      <c r="X64" s="167" t="str">
        <f t="shared" si="28"/>
        <v>OK</v>
      </c>
      <c r="Y64" s="16"/>
    </row>
    <row r="65" spans="2:25" ht="19.899999999999999" customHeight="1" x14ac:dyDescent="0.3">
      <c r="B65" s="16"/>
      <c r="C65" s="122" t="s">
        <v>24</v>
      </c>
      <c r="D65" s="336" t="s">
        <v>355</v>
      </c>
      <c r="E65" s="337"/>
      <c r="F65" s="337"/>
      <c r="G65" s="337"/>
      <c r="H65" s="337"/>
      <c r="I65" s="337"/>
      <c r="J65" s="337"/>
      <c r="K65" s="338"/>
      <c r="L65" s="16"/>
      <c r="N65" s="16"/>
      <c r="O65" s="163"/>
      <c r="P65" s="16"/>
      <c r="R65" s="16"/>
      <c r="S65" s="139"/>
      <c r="T65" s="140"/>
      <c r="U65" s="140"/>
      <c r="V65" s="140"/>
      <c r="W65" s="166"/>
      <c r="X65" s="167"/>
      <c r="Y65" s="16"/>
    </row>
    <row r="66" spans="2:25" ht="69.75" customHeight="1" x14ac:dyDescent="0.3">
      <c r="B66" s="16"/>
      <c r="C66" s="127" t="s">
        <v>25</v>
      </c>
      <c r="D66" s="125" t="s">
        <v>356</v>
      </c>
      <c r="E66" s="2"/>
      <c r="F66" s="2"/>
      <c r="G66" s="1">
        <f t="shared" ref="G66:G68" si="47">E66+F66</f>
        <v>0</v>
      </c>
      <c r="H66" s="2"/>
      <c r="I66" s="2"/>
      <c r="J66" s="1">
        <f t="shared" ref="J66:J68" si="48">H66+I66</f>
        <v>0</v>
      </c>
      <c r="K66" s="5">
        <f t="shared" ref="K66:K68" si="49">G66+J66</f>
        <v>0</v>
      </c>
      <c r="L66" s="16"/>
      <c r="N66" s="16"/>
      <c r="O66" s="163"/>
      <c r="P66" s="16"/>
      <c r="R66" s="16"/>
      <c r="S66" s="137"/>
      <c r="T66" s="138"/>
      <c r="U66" s="138"/>
      <c r="V66" s="138"/>
      <c r="W66" s="166">
        <f t="shared" si="27"/>
        <v>0</v>
      </c>
      <c r="X66" s="167" t="str">
        <f t="shared" ref="X66:X69" si="50">IF(W66=K66,"OK","ERROR")</f>
        <v>OK</v>
      </c>
      <c r="Y66" s="16"/>
    </row>
    <row r="67" spans="2:25" ht="31.5" customHeight="1" x14ac:dyDescent="0.3">
      <c r="B67" s="16"/>
      <c r="C67" s="127" t="s">
        <v>26</v>
      </c>
      <c r="D67" s="125" t="s">
        <v>357</v>
      </c>
      <c r="E67" s="2"/>
      <c r="F67" s="2"/>
      <c r="G67" s="1">
        <f t="shared" si="47"/>
        <v>0</v>
      </c>
      <c r="H67" s="2"/>
      <c r="I67" s="2"/>
      <c r="J67" s="1">
        <f t="shared" si="48"/>
        <v>0</v>
      </c>
      <c r="K67" s="5">
        <f t="shared" si="49"/>
        <v>0</v>
      </c>
      <c r="L67" s="16"/>
      <c r="N67" s="16"/>
      <c r="O67" s="163"/>
      <c r="P67" s="16"/>
      <c r="R67" s="16"/>
      <c r="S67" s="137"/>
      <c r="T67" s="138"/>
      <c r="U67" s="138"/>
      <c r="V67" s="138"/>
      <c r="W67" s="166">
        <f t="shared" si="27"/>
        <v>0</v>
      </c>
      <c r="X67" s="167" t="str">
        <f t="shared" si="50"/>
        <v>OK</v>
      </c>
      <c r="Y67" s="16"/>
    </row>
    <row r="68" spans="2:25" ht="28.9" customHeight="1" x14ac:dyDescent="0.3">
      <c r="B68" s="16"/>
      <c r="C68" s="127" t="s">
        <v>27</v>
      </c>
      <c r="D68" s="125" t="s">
        <v>358</v>
      </c>
      <c r="E68" s="2"/>
      <c r="F68" s="2"/>
      <c r="G68" s="1">
        <f t="shared" si="47"/>
        <v>0</v>
      </c>
      <c r="H68" s="2"/>
      <c r="I68" s="2"/>
      <c r="J68" s="1">
        <f t="shared" si="48"/>
        <v>0</v>
      </c>
      <c r="K68" s="5">
        <f t="shared" si="49"/>
        <v>0</v>
      </c>
      <c r="L68" s="16"/>
      <c r="N68" s="16"/>
      <c r="O68" s="163"/>
      <c r="P68" s="16"/>
      <c r="R68" s="16"/>
      <c r="S68" s="137"/>
      <c r="T68" s="138"/>
      <c r="U68" s="138"/>
      <c r="V68" s="138"/>
      <c r="W68" s="166">
        <f t="shared" si="27"/>
        <v>0</v>
      </c>
      <c r="X68" s="167" t="str">
        <f t="shared" si="50"/>
        <v>OK</v>
      </c>
      <c r="Y68" s="16"/>
    </row>
    <row r="69" spans="2:25" ht="19.899999999999999" customHeight="1" thickBot="1" x14ac:dyDescent="0.35">
      <c r="B69" s="16"/>
      <c r="C69" s="127"/>
      <c r="D69" s="126" t="s">
        <v>28</v>
      </c>
      <c r="E69" s="4">
        <f>E66+E67+E68</f>
        <v>0</v>
      </c>
      <c r="F69" s="4">
        <f t="shared" ref="F69:K69" si="51">F66+F67+F68</f>
        <v>0</v>
      </c>
      <c r="G69" s="4">
        <f t="shared" si="51"/>
        <v>0</v>
      </c>
      <c r="H69" s="4">
        <f t="shared" si="51"/>
        <v>0</v>
      </c>
      <c r="I69" s="4">
        <f t="shared" si="51"/>
        <v>0</v>
      </c>
      <c r="J69" s="4">
        <f t="shared" si="51"/>
        <v>0</v>
      </c>
      <c r="K69" s="6">
        <f t="shared" si="51"/>
        <v>0</v>
      </c>
      <c r="L69" s="16"/>
      <c r="N69" s="16"/>
      <c r="O69" s="163"/>
      <c r="P69" s="16"/>
      <c r="R69" s="16"/>
      <c r="S69" s="165">
        <f>S66+S67+S68</f>
        <v>0</v>
      </c>
      <c r="T69" s="165">
        <f t="shared" ref="T69:V69" si="52">T66+T67+T68</f>
        <v>0</v>
      </c>
      <c r="U69" s="165">
        <f t="shared" si="52"/>
        <v>0</v>
      </c>
      <c r="V69" s="165">
        <f t="shared" si="52"/>
        <v>0</v>
      </c>
      <c r="W69" s="166">
        <f t="shared" si="27"/>
        <v>0</v>
      </c>
      <c r="X69" s="167" t="str">
        <f t="shared" si="50"/>
        <v>OK</v>
      </c>
      <c r="Y69" s="16"/>
    </row>
    <row r="70" spans="2:25" ht="19.899999999999999" customHeight="1" thickBot="1" x14ac:dyDescent="0.35">
      <c r="B70" s="16"/>
      <c r="C70" s="129"/>
      <c r="D70" s="130" t="s">
        <v>29</v>
      </c>
      <c r="E70" s="15">
        <f>E36+E41+E64+E69</f>
        <v>0</v>
      </c>
      <c r="F70" s="15">
        <f t="shared" ref="F70:K70" si="53">F36+F41+F64+F69</f>
        <v>0</v>
      </c>
      <c r="G70" s="15">
        <f t="shared" si="53"/>
        <v>0</v>
      </c>
      <c r="H70" s="15">
        <f t="shared" si="53"/>
        <v>0</v>
      </c>
      <c r="I70" s="15">
        <f t="shared" si="53"/>
        <v>0</v>
      </c>
      <c r="J70" s="15">
        <f t="shared" si="53"/>
        <v>0</v>
      </c>
      <c r="K70" s="284">
        <f t="shared" si="53"/>
        <v>0</v>
      </c>
      <c r="L70" s="16"/>
      <c r="N70" s="16"/>
      <c r="O70" s="164"/>
      <c r="P70" s="16"/>
      <c r="R70" s="16"/>
      <c r="S70" s="168">
        <f t="shared" ref="S70" si="54">S36+S41+S64+S69</f>
        <v>0</v>
      </c>
      <c r="T70" s="168">
        <f t="shared" ref="T70" si="55">T36+T41+T64+T69</f>
        <v>0</v>
      </c>
      <c r="U70" s="168">
        <f t="shared" ref="U70" si="56">U36+U41+U64+U69</f>
        <v>0</v>
      </c>
      <c r="V70" s="168">
        <f t="shared" ref="V70" si="57">V36+V41+V64+V69</f>
        <v>0</v>
      </c>
      <c r="W70" s="169">
        <f t="shared" ref="W70" si="58">W36+W41+W64+W69</f>
        <v>0</v>
      </c>
      <c r="X70" s="170" t="str">
        <f>IF(W70=K70,"OK","ERROR")</f>
        <v>OK</v>
      </c>
      <c r="Y70" s="16"/>
    </row>
    <row r="71" spans="2:25" ht="19.899999999999999" customHeight="1" thickBot="1" x14ac:dyDescent="0.35">
      <c r="B71" s="16"/>
      <c r="C71" s="141"/>
      <c r="D71" s="142"/>
      <c r="E71" s="143"/>
      <c r="F71" s="143"/>
      <c r="G71" s="143"/>
      <c r="H71" s="143"/>
      <c r="I71" s="143"/>
      <c r="J71" s="143"/>
      <c r="K71" s="143"/>
      <c r="L71" s="16"/>
      <c r="N71" s="16"/>
      <c r="O71" s="29"/>
      <c r="P71" s="16"/>
      <c r="R71" s="16"/>
      <c r="S71" s="144"/>
      <c r="T71" s="144"/>
      <c r="U71" s="144"/>
      <c r="V71" s="144"/>
      <c r="W71" s="144"/>
      <c r="X71" s="29"/>
      <c r="Y71" s="16"/>
    </row>
    <row r="72" spans="2:25" ht="26.25" customHeight="1" thickBot="1" x14ac:dyDescent="0.35">
      <c r="B72" s="16"/>
      <c r="C72" s="145"/>
      <c r="D72" s="146"/>
      <c r="E72" s="10"/>
      <c r="F72" s="10"/>
      <c r="G72" s="10"/>
      <c r="H72" s="10"/>
      <c r="I72" s="339" t="s">
        <v>360</v>
      </c>
      <c r="J72" s="340"/>
      <c r="K72" s="341"/>
      <c r="L72" s="16"/>
      <c r="N72" s="16"/>
      <c r="O72" s="172" t="str">
        <f>IF((G15+G62)&lt;=ROUND(55%*$E$77,2),"OK","NO")</f>
        <v>OK</v>
      </c>
      <c r="P72" s="16"/>
      <c r="R72" s="16"/>
      <c r="S72" s="171" t="e">
        <f>S70/$W$70</f>
        <v>#DIV/0!</v>
      </c>
      <c r="T72" s="171" t="e">
        <f t="shared" ref="T72:V72" si="59">T70/$W$70</f>
        <v>#DIV/0!</v>
      </c>
      <c r="U72" s="171" t="e">
        <f t="shared" si="59"/>
        <v>#DIV/0!</v>
      </c>
      <c r="V72" s="171" t="e">
        <f t="shared" si="59"/>
        <v>#DIV/0!</v>
      </c>
      <c r="W72" s="147"/>
      <c r="X72" s="29"/>
      <c r="Y72" s="16"/>
    </row>
    <row r="73" spans="2:25" ht="17.25" thickBot="1" x14ac:dyDescent="0.35">
      <c r="B73" s="16"/>
      <c r="C73" s="16"/>
      <c r="D73" s="16"/>
      <c r="E73" s="16"/>
      <c r="F73" s="16"/>
      <c r="G73" s="16"/>
      <c r="H73" s="16"/>
      <c r="I73" s="16"/>
      <c r="J73" s="16"/>
      <c r="K73" s="16"/>
      <c r="L73" s="16"/>
      <c r="N73" s="16"/>
      <c r="O73" s="63"/>
      <c r="P73" s="16"/>
      <c r="R73" s="16"/>
      <c r="S73" s="16"/>
      <c r="T73" s="16"/>
      <c r="U73" s="16"/>
      <c r="V73" s="16"/>
      <c r="W73" s="16"/>
      <c r="X73" s="16"/>
      <c r="Y73" s="16"/>
    </row>
    <row r="74" spans="2:25" s="151" customFormat="1" ht="19.899999999999999" customHeight="1" x14ac:dyDescent="0.25">
      <c r="B74" s="148"/>
      <c r="C74" s="149" t="s">
        <v>35</v>
      </c>
      <c r="D74" s="150" t="s">
        <v>36</v>
      </c>
      <c r="E74" s="11" t="s">
        <v>37</v>
      </c>
      <c r="F74" s="148"/>
      <c r="G74" s="148"/>
      <c r="H74" s="148"/>
      <c r="I74" s="148"/>
      <c r="J74" s="148"/>
      <c r="K74" s="148"/>
      <c r="L74" s="148"/>
      <c r="N74" s="148"/>
      <c r="O74" s="152"/>
      <c r="P74" s="148"/>
      <c r="R74" s="148"/>
      <c r="S74" s="328" t="s">
        <v>152</v>
      </c>
      <c r="T74" s="329"/>
      <c r="U74" s="329"/>
      <c r="V74" s="329"/>
      <c r="W74" s="329"/>
      <c r="X74" s="330"/>
      <c r="Y74" s="148"/>
    </row>
    <row r="75" spans="2:25" s="151" customFormat="1" ht="19.899999999999999" customHeight="1" x14ac:dyDescent="0.25">
      <c r="B75" s="148"/>
      <c r="C75" s="153" t="s">
        <v>38</v>
      </c>
      <c r="D75" s="154" t="s">
        <v>39</v>
      </c>
      <c r="E75" s="7">
        <f>K70</f>
        <v>0</v>
      </c>
      <c r="F75" s="148"/>
      <c r="G75" s="148"/>
      <c r="H75" s="148"/>
      <c r="I75" s="148"/>
      <c r="J75" s="148"/>
      <c r="K75" s="148"/>
      <c r="L75" s="148"/>
      <c r="N75" s="148"/>
      <c r="O75" s="152"/>
      <c r="P75" s="148"/>
      <c r="R75" s="148"/>
      <c r="S75" s="331"/>
      <c r="T75" s="332"/>
      <c r="U75" s="332"/>
      <c r="V75" s="332"/>
      <c r="W75" s="332"/>
      <c r="X75" s="333"/>
      <c r="Y75" s="148"/>
    </row>
    <row r="76" spans="2:25" s="151" customFormat="1" ht="19.899999999999999" customHeight="1" thickBot="1" x14ac:dyDescent="0.3">
      <c r="B76" s="148"/>
      <c r="C76" s="153" t="s">
        <v>40</v>
      </c>
      <c r="D76" s="155" t="s">
        <v>41</v>
      </c>
      <c r="E76" s="8">
        <f>J70</f>
        <v>0</v>
      </c>
      <c r="F76" s="148"/>
      <c r="G76" s="148"/>
      <c r="H76" s="148"/>
      <c r="I76" s="148"/>
      <c r="J76" s="148"/>
      <c r="K76" s="148"/>
      <c r="L76" s="148"/>
      <c r="N76" s="148"/>
      <c r="O76" s="152"/>
      <c r="P76" s="148"/>
      <c r="R76" s="148"/>
      <c r="S76" s="148"/>
      <c r="T76" s="148"/>
      <c r="U76" s="148"/>
      <c r="V76" s="148"/>
      <c r="W76" s="148"/>
      <c r="X76" s="148"/>
      <c r="Y76" s="148"/>
    </row>
    <row r="77" spans="2:25" s="151" customFormat="1" ht="29.25" customHeight="1" thickBot="1" x14ac:dyDescent="0.3">
      <c r="B77" s="148"/>
      <c r="C77" s="153" t="s">
        <v>42</v>
      </c>
      <c r="D77" s="155" t="s">
        <v>359</v>
      </c>
      <c r="E77" s="8">
        <f>G70</f>
        <v>0</v>
      </c>
      <c r="F77" s="148"/>
      <c r="G77" s="148"/>
      <c r="H77" s="148"/>
      <c r="I77" s="148"/>
      <c r="J77" s="148"/>
      <c r="K77" s="148"/>
      <c r="L77" s="148"/>
      <c r="N77" s="148"/>
      <c r="O77" s="152"/>
      <c r="P77" s="148"/>
      <c r="R77" s="148"/>
      <c r="S77" s="291" t="s">
        <v>149</v>
      </c>
      <c r="T77" s="292" t="s">
        <v>153</v>
      </c>
      <c r="U77" s="292" t="s">
        <v>154</v>
      </c>
      <c r="V77" s="292" t="s">
        <v>155</v>
      </c>
      <c r="W77" s="292" t="s">
        <v>6</v>
      </c>
      <c r="X77" s="293" t="s">
        <v>150</v>
      </c>
      <c r="Y77" s="148"/>
    </row>
    <row r="78" spans="2:25" s="151" customFormat="1" ht="19.899999999999999" customHeight="1" thickBot="1" x14ac:dyDescent="0.3">
      <c r="B78" s="148"/>
      <c r="C78" s="153" t="s">
        <v>43</v>
      </c>
      <c r="D78" s="154" t="s">
        <v>44</v>
      </c>
      <c r="E78" s="7">
        <f>E79+E80</f>
        <v>0</v>
      </c>
      <c r="F78" s="148"/>
      <c r="G78" s="148"/>
      <c r="H78" s="148"/>
      <c r="I78" s="148"/>
      <c r="J78" s="148"/>
      <c r="K78" s="148"/>
      <c r="L78" s="148"/>
      <c r="N78" s="148"/>
      <c r="O78" s="152"/>
      <c r="P78" s="148"/>
      <c r="R78" s="148"/>
      <c r="S78" s="295"/>
      <c r="T78" s="297"/>
      <c r="U78" s="297"/>
      <c r="V78" s="296"/>
      <c r="W78" s="294">
        <f>SUM(S78:V78)</f>
        <v>0</v>
      </c>
      <c r="X78" s="172" t="str">
        <f>IF(W78=E75-F70-I70,"OK","ERROR")</f>
        <v>OK</v>
      </c>
      <c r="Y78" s="148"/>
    </row>
    <row r="79" spans="2:25" s="151" customFormat="1" ht="19.899999999999999" customHeight="1" x14ac:dyDescent="0.25">
      <c r="B79" s="148"/>
      <c r="C79" s="153" t="s">
        <v>45</v>
      </c>
      <c r="D79" s="155" t="s">
        <v>46</v>
      </c>
      <c r="E79" s="156"/>
      <c r="F79" s="148"/>
      <c r="G79" s="148"/>
      <c r="H79" s="148"/>
      <c r="I79" s="148"/>
      <c r="J79" s="148"/>
      <c r="K79" s="148"/>
      <c r="L79" s="148"/>
      <c r="N79" s="148"/>
      <c r="O79" s="152"/>
      <c r="P79" s="148"/>
      <c r="R79" s="148"/>
      <c r="S79" s="148"/>
      <c r="T79" s="148"/>
      <c r="U79" s="148"/>
      <c r="V79" s="148"/>
      <c r="W79" s="148"/>
      <c r="X79" s="148"/>
      <c r="Y79" s="148"/>
    </row>
    <row r="80" spans="2:25" s="151" customFormat="1" ht="28.15" customHeight="1" thickBot="1" x14ac:dyDescent="0.3">
      <c r="B80" s="148"/>
      <c r="C80" s="153" t="s">
        <v>47</v>
      </c>
      <c r="D80" s="155" t="s">
        <v>48</v>
      </c>
      <c r="E80" s="8">
        <f>E76</f>
        <v>0</v>
      </c>
      <c r="F80" s="148"/>
      <c r="G80" s="148"/>
      <c r="H80" s="148"/>
      <c r="I80" s="148"/>
      <c r="J80" s="148"/>
      <c r="K80" s="148"/>
      <c r="L80" s="148"/>
      <c r="N80" s="148"/>
      <c r="O80" s="152"/>
      <c r="P80" s="148"/>
      <c r="R80" s="148"/>
      <c r="S80" s="148"/>
      <c r="T80" s="148"/>
      <c r="U80" s="148"/>
      <c r="V80" s="148"/>
      <c r="W80" s="148"/>
      <c r="X80" s="148"/>
      <c r="Y80" s="148"/>
    </row>
    <row r="81" spans="2:25" s="151" customFormat="1" ht="19.899999999999999" customHeight="1" thickBot="1" x14ac:dyDescent="0.3">
      <c r="B81" s="148"/>
      <c r="C81" s="157" t="s">
        <v>49</v>
      </c>
      <c r="D81" s="158" t="s">
        <v>50</v>
      </c>
      <c r="E81" s="9">
        <f>E77-E79</f>
        <v>0</v>
      </c>
      <c r="F81" s="172" t="str">
        <f>IF(OR(ROUND(E81/eur,2)&gt;1500000,ROUND(E81/eur,2)&lt;200000),"ERROR","OK")</f>
        <v>ERROR</v>
      </c>
      <c r="G81" s="148"/>
      <c r="H81" s="159"/>
      <c r="I81" s="148"/>
      <c r="J81" s="148"/>
      <c r="K81" s="148"/>
      <c r="L81" s="148"/>
      <c r="N81" s="148"/>
      <c r="O81" s="152"/>
      <c r="P81" s="148"/>
      <c r="R81" s="148"/>
      <c r="S81" s="148"/>
      <c r="T81" s="148"/>
      <c r="U81" s="148"/>
      <c r="V81" s="148"/>
      <c r="W81" s="148"/>
      <c r="X81" s="148"/>
      <c r="Y81" s="148"/>
    </row>
    <row r="82" spans="2:25" x14ac:dyDescent="0.3">
      <c r="B82" s="16"/>
      <c r="C82" s="16"/>
      <c r="D82" s="16"/>
      <c r="E82" s="16"/>
      <c r="F82" s="16"/>
      <c r="G82" s="16"/>
      <c r="H82" s="16"/>
      <c r="I82" s="16"/>
      <c r="J82" s="16"/>
      <c r="K82" s="16"/>
      <c r="L82" s="16"/>
      <c r="N82" s="16"/>
      <c r="O82" s="63"/>
      <c r="P82" s="16"/>
      <c r="R82" s="16"/>
      <c r="S82" s="16"/>
      <c r="T82" s="16"/>
      <c r="U82" s="16"/>
      <c r="V82" s="16"/>
      <c r="W82" s="16"/>
      <c r="X82" s="16"/>
      <c r="Y82" s="16"/>
    </row>
    <row r="84" spans="2:25" x14ac:dyDescent="0.3">
      <c r="R84" s="161" t="s">
        <v>159</v>
      </c>
      <c r="S84" s="162" t="s">
        <v>156</v>
      </c>
      <c r="T84" s="162"/>
      <c r="U84" s="162"/>
      <c r="V84" s="162"/>
      <c r="W84" s="162"/>
      <c r="X84" s="162"/>
      <c r="Y84" s="162"/>
    </row>
    <row r="85" spans="2:25" x14ac:dyDescent="0.3">
      <c r="R85" s="162"/>
      <c r="S85" s="162" t="s">
        <v>361</v>
      </c>
      <c r="T85" s="162"/>
      <c r="U85" s="162"/>
      <c r="V85" s="162"/>
      <c r="W85" s="162"/>
      <c r="X85" s="162"/>
      <c r="Y85" s="162"/>
    </row>
    <row r="86" spans="2:25" x14ac:dyDescent="0.3">
      <c r="R86" s="162"/>
      <c r="S86" s="162" t="s">
        <v>157</v>
      </c>
      <c r="T86" s="162"/>
      <c r="U86" s="162"/>
      <c r="V86" s="162"/>
      <c r="W86" s="162"/>
      <c r="X86" s="162"/>
      <c r="Y86" s="162"/>
    </row>
    <row r="87" spans="2:25" x14ac:dyDescent="0.3">
      <c r="R87" s="162"/>
      <c r="S87" s="162" t="s">
        <v>158</v>
      </c>
      <c r="T87" s="162"/>
      <c r="U87" s="162"/>
      <c r="V87" s="162"/>
      <c r="W87" s="162"/>
      <c r="X87" s="162"/>
      <c r="Y87" s="162"/>
    </row>
  </sheetData>
  <mergeCells count="15">
    <mergeCell ref="S74:X75"/>
    <mergeCell ref="O12:O13"/>
    <mergeCell ref="S12:X13"/>
    <mergeCell ref="K12:K13"/>
    <mergeCell ref="D14:K14"/>
    <mergeCell ref="D37:K37"/>
    <mergeCell ref="D42:K42"/>
    <mergeCell ref="D65:K65"/>
    <mergeCell ref="J12:J13"/>
    <mergeCell ref="I72:K72"/>
    <mergeCell ref="C12:C13"/>
    <mergeCell ref="D12:D13"/>
    <mergeCell ref="E12:F12"/>
    <mergeCell ref="G12:G13"/>
    <mergeCell ref="H12:I12"/>
  </mergeCells>
  <phoneticPr fontId="28" type="noConversion"/>
  <conditionalFormatting sqref="F81 O15:O72">
    <cfRule type="cellIs" dxfId="8" priority="7" operator="equal">
      <formula>"ERROR"</formula>
    </cfRule>
  </conditionalFormatting>
  <conditionalFormatting sqref="O15:O72">
    <cfRule type="cellIs" dxfId="7" priority="5" operator="equal">
      <formula>"OK"</formula>
    </cfRule>
  </conditionalFormatting>
  <conditionalFormatting sqref="X15:X72">
    <cfRule type="cellIs" dxfId="6" priority="4" operator="equal">
      <formula>"error"</formula>
    </cfRule>
  </conditionalFormatting>
  <conditionalFormatting sqref="X78">
    <cfRule type="cellIs" dxfId="5" priority="2" operator="equal">
      <formula>"ERROR"</formula>
    </cfRule>
  </conditionalFormatting>
  <conditionalFormatting sqref="X78">
    <cfRule type="cellIs" dxfId="4" priority="1" operator="equal">
      <formula>"OK"</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zoomScale="98" zoomScaleNormal="98" workbookViewId="0">
      <pane xSplit="2" ySplit="13" topLeftCell="C14" activePane="bottomRight" state="frozen"/>
      <selection pane="topRight" activeCell="C1" sqref="C1"/>
      <selection pane="bottomLeft" activeCell="A14" sqref="A14"/>
      <selection pane="bottomRight" activeCell="G15" sqref="G15"/>
    </sheetView>
  </sheetViews>
  <sheetFormatPr defaultColWidth="8.85546875" defaultRowHeight="16.5" outlineLevelRow="2" x14ac:dyDescent="0.3"/>
  <cols>
    <col min="1" max="1" width="5.7109375" style="19" customWidth="1"/>
    <col min="2" max="2" width="5.28515625" style="19" customWidth="1"/>
    <col min="3" max="3" width="53.28515625" style="19" customWidth="1"/>
    <col min="4" max="4" width="4.85546875" style="19" customWidth="1"/>
    <col min="5" max="5" width="11.42578125" style="94" customWidth="1"/>
    <col min="6" max="6" width="3.85546875" style="19" customWidth="1"/>
    <col min="7" max="9" width="11.140625" style="19" bestFit="1" customWidth="1"/>
    <col min="10" max="24" width="9.28515625" style="19" bestFit="1" customWidth="1"/>
    <col min="25" max="36" width="8.85546875" style="19"/>
    <col min="37" max="37" width="4.85546875" style="19" customWidth="1"/>
    <col min="38" max="16384" width="8.85546875" style="19"/>
  </cols>
  <sheetData>
    <row r="3" spans="2:37" ht="17.25" thickBot="1" x14ac:dyDescent="0.35">
      <c r="B3" s="16"/>
      <c r="C3" s="16"/>
      <c r="D3" s="16"/>
      <c r="E3" s="49"/>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row>
    <row r="4" spans="2:37" x14ac:dyDescent="0.3">
      <c r="B4" s="16"/>
      <c r="C4" s="20" t="s">
        <v>30</v>
      </c>
      <c r="D4" s="132"/>
      <c r="E4" s="273"/>
      <c r="F4" s="274"/>
      <c r="G4" s="274"/>
      <c r="H4" s="275"/>
      <c r="I4" s="18"/>
      <c r="J4" s="18"/>
      <c r="K4" s="18"/>
      <c r="L4" s="18"/>
      <c r="M4" s="18"/>
      <c r="N4" s="18"/>
      <c r="O4" s="18"/>
      <c r="P4" s="18"/>
      <c r="Q4" s="18"/>
      <c r="R4" s="18"/>
      <c r="S4" s="18"/>
      <c r="T4" s="16"/>
      <c r="U4" s="16"/>
      <c r="V4" s="16"/>
      <c r="W4" s="16"/>
      <c r="X4" s="16"/>
      <c r="Y4" s="16"/>
      <c r="Z4" s="16"/>
      <c r="AA4" s="16"/>
      <c r="AB4" s="16"/>
      <c r="AC4" s="16"/>
      <c r="AD4" s="16"/>
      <c r="AE4" s="16"/>
      <c r="AF4" s="16"/>
      <c r="AG4" s="16"/>
      <c r="AH4" s="16"/>
      <c r="AI4" s="16"/>
      <c r="AJ4" s="16"/>
      <c r="AK4" s="16"/>
    </row>
    <row r="5" spans="2:37" x14ac:dyDescent="0.3">
      <c r="B5" s="16"/>
      <c r="C5" s="21" t="s">
        <v>281</v>
      </c>
      <c r="D5" s="23"/>
      <c r="E5" s="17"/>
      <c r="F5" s="18"/>
      <c r="G5" s="18"/>
      <c r="H5" s="276"/>
      <c r="I5" s="18"/>
      <c r="J5" s="18"/>
      <c r="K5" s="18"/>
      <c r="L5" s="18"/>
      <c r="M5" s="18"/>
      <c r="N5" s="18"/>
      <c r="O5" s="18"/>
      <c r="P5" s="18"/>
      <c r="Q5" s="18"/>
      <c r="R5" s="18"/>
      <c r="S5" s="18"/>
      <c r="T5" s="16"/>
      <c r="U5" s="16"/>
      <c r="V5" s="16"/>
      <c r="W5" s="16"/>
      <c r="X5" s="16"/>
      <c r="Y5" s="16"/>
      <c r="Z5" s="16"/>
      <c r="AA5" s="16"/>
      <c r="AB5" s="16"/>
      <c r="AC5" s="16"/>
      <c r="AD5" s="16"/>
      <c r="AE5" s="16"/>
      <c r="AF5" s="16"/>
      <c r="AG5" s="16"/>
      <c r="AH5" s="16"/>
      <c r="AI5" s="16"/>
      <c r="AJ5" s="16"/>
      <c r="AK5" s="16"/>
    </row>
    <row r="6" spans="2:37" ht="17.25" thickBot="1" x14ac:dyDescent="0.35">
      <c r="B6" s="16"/>
      <c r="C6" s="22" t="s">
        <v>280</v>
      </c>
      <c r="D6" s="133"/>
      <c r="E6" s="277"/>
      <c r="F6" s="278"/>
      <c r="G6" s="278"/>
      <c r="H6" s="279"/>
      <c r="I6" s="18"/>
      <c r="J6" s="18"/>
      <c r="K6" s="18"/>
      <c r="L6" s="18"/>
      <c r="M6" s="18"/>
      <c r="N6" s="18"/>
      <c r="O6" s="18"/>
      <c r="P6" s="18"/>
      <c r="Q6" s="18"/>
      <c r="R6" s="18"/>
      <c r="S6" s="18"/>
      <c r="T6" s="16"/>
      <c r="U6" s="16"/>
      <c r="V6" s="16"/>
      <c r="W6" s="16"/>
      <c r="X6" s="16"/>
      <c r="Y6" s="16"/>
      <c r="Z6" s="16"/>
      <c r="AA6" s="16"/>
      <c r="AB6" s="16"/>
      <c r="AC6" s="16"/>
      <c r="AD6" s="16"/>
      <c r="AE6" s="16"/>
      <c r="AF6" s="16"/>
      <c r="AG6" s="16"/>
      <c r="AH6" s="16"/>
      <c r="AI6" s="16"/>
      <c r="AJ6" s="16"/>
      <c r="AK6" s="16"/>
    </row>
    <row r="7" spans="2:37" x14ac:dyDescent="0.3">
      <c r="B7" s="16"/>
      <c r="C7" s="23"/>
      <c r="D7" s="23"/>
      <c r="E7" s="17"/>
      <c r="F7" s="18"/>
      <c r="G7" s="18"/>
      <c r="H7" s="18"/>
      <c r="I7" s="18"/>
      <c r="J7" s="18"/>
      <c r="K7" s="18"/>
      <c r="L7" s="18"/>
      <c r="M7" s="18"/>
      <c r="N7" s="18"/>
      <c r="O7" s="18"/>
      <c r="P7" s="18"/>
      <c r="Q7" s="18"/>
      <c r="R7" s="18"/>
      <c r="S7" s="18"/>
      <c r="T7" s="16"/>
      <c r="U7" s="16"/>
      <c r="V7" s="16"/>
      <c r="W7" s="16"/>
      <c r="X7" s="16"/>
      <c r="Y7" s="16"/>
      <c r="Z7" s="16"/>
      <c r="AA7" s="16"/>
      <c r="AB7" s="16"/>
      <c r="AC7" s="16"/>
      <c r="AD7" s="16"/>
      <c r="AE7" s="16"/>
      <c r="AF7" s="16"/>
      <c r="AG7" s="16"/>
      <c r="AH7" s="16"/>
      <c r="AI7" s="16"/>
      <c r="AJ7" s="16"/>
      <c r="AK7" s="16"/>
    </row>
    <row r="8" spans="2:37" x14ac:dyDescent="0.3">
      <c r="B8" s="16"/>
      <c r="C8" s="23"/>
      <c r="D8" s="23"/>
      <c r="E8" s="17"/>
      <c r="F8" s="18"/>
      <c r="G8" s="207">
        <f>'1-Inputuri'!L7</f>
        <v>0</v>
      </c>
      <c r="H8" s="207">
        <f>'1-Inputuri'!M7</f>
        <v>0</v>
      </c>
      <c r="I8" s="207">
        <f>'1-Inputuri'!N7</f>
        <v>0</v>
      </c>
      <c r="J8" s="207">
        <f>'1-Inputuri'!O7</f>
        <v>1</v>
      </c>
      <c r="K8" s="207">
        <f>'1-Inputuri'!P7</f>
        <v>2</v>
      </c>
      <c r="L8" s="207">
        <f>'1-Inputuri'!Q7</f>
        <v>3</v>
      </c>
      <c r="M8" s="207">
        <f>'1-Inputuri'!R7</f>
        <v>4</v>
      </c>
      <c r="N8" s="207">
        <f>'1-Inputuri'!S7</f>
        <v>5</v>
      </c>
      <c r="O8" s="207">
        <f>'1-Inputuri'!T7</f>
        <v>6</v>
      </c>
      <c r="P8" s="207">
        <f>'1-Inputuri'!U7</f>
        <v>7</v>
      </c>
      <c r="Q8" s="207">
        <f>'1-Inputuri'!V7</f>
        <v>8</v>
      </c>
      <c r="R8" s="207">
        <f>'1-Inputuri'!W7</f>
        <v>9</v>
      </c>
      <c r="S8" s="207">
        <f>'1-Inputuri'!X7</f>
        <v>10</v>
      </c>
      <c r="T8" s="207">
        <f>'1-Inputuri'!Y7</f>
        <v>11</v>
      </c>
      <c r="U8" s="207">
        <f>'1-Inputuri'!Z7</f>
        <v>12</v>
      </c>
      <c r="V8" s="207">
        <f>'1-Inputuri'!AA7</f>
        <v>13</v>
      </c>
      <c r="W8" s="207">
        <f>'1-Inputuri'!AB7</f>
        <v>14</v>
      </c>
      <c r="X8" s="207">
        <f>'1-Inputuri'!AC7</f>
        <v>15</v>
      </c>
      <c r="Y8" s="207">
        <f>'1-Inputuri'!AD7</f>
        <v>16</v>
      </c>
      <c r="Z8" s="207">
        <f>'1-Inputuri'!AE7</f>
        <v>17</v>
      </c>
      <c r="AA8" s="207">
        <f>'1-Inputuri'!AF7</f>
        <v>18</v>
      </c>
      <c r="AB8" s="207">
        <f>'1-Inputuri'!AG7</f>
        <v>19</v>
      </c>
      <c r="AC8" s="207">
        <f>'1-Inputuri'!AH7</f>
        <v>20</v>
      </c>
      <c r="AD8" s="207">
        <f>'1-Inputuri'!AI7</f>
        <v>21</v>
      </c>
      <c r="AE8" s="207">
        <f>'1-Inputuri'!AJ7</f>
        <v>22</v>
      </c>
      <c r="AF8" s="207">
        <f>'1-Inputuri'!AK7</f>
        <v>23</v>
      </c>
      <c r="AG8" s="207">
        <f>'1-Inputuri'!AL7</f>
        <v>24</v>
      </c>
      <c r="AH8" s="207">
        <f>'1-Inputuri'!AM7</f>
        <v>25</v>
      </c>
      <c r="AI8" s="207">
        <f>'1-Inputuri'!AN7</f>
        <v>26</v>
      </c>
      <c r="AJ8" s="207">
        <f>'1-Inputuri'!AO7</f>
        <v>27</v>
      </c>
      <c r="AK8" s="16"/>
    </row>
    <row r="9" spans="2:37" ht="21.6" customHeight="1" x14ac:dyDescent="0.3">
      <c r="B9" s="16"/>
      <c r="C9" s="173" t="s">
        <v>123</v>
      </c>
      <c r="D9" s="174"/>
      <c r="E9" s="174"/>
      <c r="F9" s="175"/>
      <c r="G9" s="95">
        <f>'1-Inputuri'!L8</f>
        <v>2023</v>
      </c>
      <c r="H9" s="95">
        <f>'1-Inputuri'!M8</f>
        <v>2024</v>
      </c>
      <c r="I9" s="95">
        <f>'1-Inputuri'!N8</f>
        <v>2025</v>
      </c>
      <c r="J9" s="95">
        <f>'1-Inputuri'!O8</f>
        <v>2026</v>
      </c>
      <c r="K9" s="95">
        <f>'1-Inputuri'!P8</f>
        <v>2027</v>
      </c>
      <c r="L9" s="95">
        <f>'1-Inputuri'!Q8</f>
        <v>2028</v>
      </c>
      <c r="M9" s="95">
        <f>'1-Inputuri'!R8</f>
        <v>2029</v>
      </c>
      <c r="N9" s="95">
        <f>'1-Inputuri'!S8</f>
        <v>2030</v>
      </c>
      <c r="O9" s="95">
        <f>'1-Inputuri'!T8</f>
        <v>2031</v>
      </c>
      <c r="P9" s="95">
        <f>'1-Inputuri'!U8</f>
        <v>2032</v>
      </c>
      <c r="Q9" s="95">
        <f>'1-Inputuri'!V8</f>
        <v>2033</v>
      </c>
      <c r="R9" s="95">
        <f>'1-Inputuri'!W8</f>
        <v>2034</v>
      </c>
      <c r="S9" s="95">
        <f>'1-Inputuri'!X8</f>
        <v>2035</v>
      </c>
      <c r="T9" s="95">
        <f>'1-Inputuri'!Y8</f>
        <v>2036</v>
      </c>
      <c r="U9" s="95">
        <f>'1-Inputuri'!Z8</f>
        <v>2037</v>
      </c>
      <c r="V9" s="95">
        <f>'1-Inputuri'!AA8</f>
        <v>2038</v>
      </c>
      <c r="W9" s="95">
        <f>'1-Inputuri'!AB8</f>
        <v>2039</v>
      </c>
      <c r="X9" s="95">
        <f>'1-Inputuri'!AC8</f>
        <v>2040</v>
      </c>
      <c r="Y9" s="95">
        <f>'1-Inputuri'!AD8</f>
        <v>2041</v>
      </c>
      <c r="Z9" s="95">
        <f>'1-Inputuri'!AE8</f>
        <v>2042</v>
      </c>
      <c r="AA9" s="95">
        <f>'1-Inputuri'!AF8</f>
        <v>2043</v>
      </c>
      <c r="AB9" s="95">
        <f>'1-Inputuri'!AG8</f>
        <v>2044</v>
      </c>
      <c r="AC9" s="95">
        <f>'1-Inputuri'!AH8</f>
        <v>2045</v>
      </c>
      <c r="AD9" s="95">
        <f>'1-Inputuri'!AI8</f>
        <v>2046</v>
      </c>
      <c r="AE9" s="95">
        <f>'1-Inputuri'!AJ8</f>
        <v>2047</v>
      </c>
      <c r="AF9" s="95">
        <f>'1-Inputuri'!AK8</f>
        <v>2048</v>
      </c>
      <c r="AG9" s="95">
        <f>'1-Inputuri'!AL8</f>
        <v>2049</v>
      </c>
      <c r="AH9" s="95">
        <f>'1-Inputuri'!AM8</f>
        <v>2050</v>
      </c>
      <c r="AI9" s="95">
        <f>'1-Inputuri'!AN8</f>
        <v>2051</v>
      </c>
      <c r="AJ9" s="95">
        <f>'1-Inputuri'!AO8</f>
        <v>2052</v>
      </c>
      <c r="AK9" s="16"/>
    </row>
    <row r="10" spans="2:37" hidden="1" x14ac:dyDescent="0.3">
      <c r="B10" s="16"/>
      <c r="C10" s="26"/>
      <c r="D10" s="27"/>
      <c r="E10" s="25"/>
      <c r="F10" s="28"/>
      <c r="G10" s="96">
        <f>DATE(G9,12,31)</f>
        <v>45291</v>
      </c>
      <c r="H10" s="96">
        <f t="shared" ref="H10:AJ10" si="0">DATE(H9,12,31)</f>
        <v>45657</v>
      </c>
      <c r="I10" s="96">
        <f t="shared" si="0"/>
        <v>46022</v>
      </c>
      <c r="J10" s="96">
        <f t="shared" si="0"/>
        <v>46387</v>
      </c>
      <c r="K10" s="96">
        <f t="shared" si="0"/>
        <v>46752</v>
      </c>
      <c r="L10" s="96">
        <f t="shared" si="0"/>
        <v>47118</v>
      </c>
      <c r="M10" s="96">
        <f t="shared" si="0"/>
        <v>47483</v>
      </c>
      <c r="N10" s="96">
        <f t="shared" si="0"/>
        <v>47848</v>
      </c>
      <c r="O10" s="96">
        <f t="shared" si="0"/>
        <v>48213</v>
      </c>
      <c r="P10" s="96">
        <f t="shared" si="0"/>
        <v>48579</v>
      </c>
      <c r="Q10" s="96">
        <f t="shared" si="0"/>
        <v>48944</v>
      </c>
      <c r="R10" s="96">
        <f t="shared" si="0"/>
        <v>49309</v>
      </c>
      <c r="S10" s="96">
        <f t="shared" si="0"/>
        <v>49674</v>
      </c>
      <c r="T10" s="96">
        <f t="shared" si="0"/>
        <v>50040</v>
      </c>
      <c r="U10" s="96">
        <f t="shared" si="0"/>
        <v>50405</v>
      </c>
      <c r="V10" s="96">
        <f t="shared" si="0"/>
        <v>50770</v>
      </c>
      <c r="W10" s="96">
        <f t="shared" si="0"/>
        <v>51135</v>
      </c>
      <c r="X10" s="96">
        <f t="shared" si="0"/>
        <v>51501</v>
      </c>
      <c r="Y10" s="96">
        <f t="shared" si="0"/>
        <v>51866</v>
      </c>
      <c r="Z10" s="96">
        <f t="shared" si="0"/>
        <v>52231</v>
      </c>
      <c r="AA10" s="96">
        <f t="shared" si="0"/>
        <v>52596</v>
      </c>
      <c r="AB10" s="96">
        <f t="shared" si="0"/>
        <v>52962</v>
      </c>
      <c r="AC10" s="96">
        <f t="shared" si="0"/>
        <v>53327</v>
      </c>
      <c r="AD10" s="96">
        <f t="shared" si="0"/>
        <v>53692</v>
      </c>
      <c r="AE10" s="96">
        <f t="shared" si="0"/>
        <v>54057</v>
      </c>
      <c r="AF10" s="96">
        <f t="shared" si="0"/>
        <v>54423</v>
      </c>
      <c r="AG10" s="96">
        <f t="shared" si="0"/>
        <v>54788</v>
      </c>
      <c r="AH10" s="96">
        <f t="shared" si="0"/>
        <v>55153</v>
      </c>
      <c r="AI10" s="96">
        <f t="shared" si="0"/>
        <v>55518</v>
      </c>
      <c r="AJ10" s="96">
        <f t="shared" si="0"/>
        <v>55884</v>
      </c>
      <c r="AK10" s="16"/>
    </row>
    <row r="11" spans="2:37" hidden="1" x14ac:dyDescent="0.3">
      <c r="B11" s="16"/>
      <c r="C11" s="26"/>
      <c r="D11" s="27"/>
      <c r="E11" s="25"/>
      <c r="F11" s="28"/>
      <c r="G11" s="97" t="e">
        <f>DATEDIF(#REF!,G10,"M")</f>
        <v>#REF!</v>
      </c>
      <c r="H11" s="97">
        <f>DATEDIF(G10,H10,"M")</f>
        <v>12</v>
      </c>
      <c r="I11" s="97">
        <f t="shared" ref="I11:AJ11" si="1">DATEDIF(H10,I10,"M")</f>
        <v>12</v>
      </c>
      <c r="J11" s="97">
        <f t="shared" si="1"/>
        <v>12</v>
      </c>
      <c r="K11" s="97">
        <f t="shared" si="1"/>
        <v>12</v>
      </c>
      <c r="L11" s="97">
        <f t="shared" si="1"/>
        <v>12</v>
      </c>
      <c r="M11" s="97">
        <f t="shared" si="1"/>
        <v>12</v>
      </c>
      <c r="N11" s="97">
        <f t="shared" si="1"/>
        <v>12</v>
      </c>
      <c r="O11" s="97">
        <f t="shared" si="1"/>
        <v>12</v>
      </c>
      <c r="P11" s="97">
        <f t="shared" si="1"/>
        <v>12</v>
      </c>
      <c r="Q11" s="97">
        <f t="shared" si="1"/>
        <v>12</v>
      </c>
      <c r="R11" s="97">
        <f t="shared" si="1"/>
        <v>12</v>
      </c>
      <c r="S11" s="97">
        <f t="shared" si="1"/>
        <v>12</v>
      </c>
      <c r="T11" s="97">
        <f t="shared" si="1"/>
        <v>12</v>
      </c>
      <c r="U11" s="97">
        <f t="shared" si="1"/>
        <v>12</v>
      </c>
      <c r="V11" s="97">
        <f t="shared" si="1"/>
        <v>12</v>
      </c>
      <c r="W11" s="97">
        <f t="shared" si="1"/>
        <v>12</v>
      </c>
      <c r="X11" s="97">
        <f t="shared" si="1"/>
        <v>12</v>
      </c>
      <c r="Y11" s="97">
        <f t="shared" si="1"/>
        <v>12</v>
      </c>
      <c r="Z11" s="97">
        <f t="shared" si="1"/>
        <v>12</v>
      </c>
      <c r="AA11" s="97">
        <f t="shared" si="1"/>
        <v>12</v>
      </c>
      <c r="AB11" s="97">
        <f t="shared" si="1"/>
        <v>12</v>
      </c>
      <c r="AC11" s="97">
        <f t="shared" si="1"/>
        <v>12</v>
      </c>
      <c r="AD11" s="97">
        <f t="shared" si="1"/>
        <v>12</v>
      </c>
      <c r="AE11" s="97">
        <f t="shared" si="1"/>
        <v>12</v>
      </c>
      <c r="AF11" s="97">
        <f t="shared" si="1"/>
        <v>12</v>
      </c>
      <c r="AG11" s="97">
        <f t="shared" si="1"/>
        <v>12</v>
      </c>
      <c r="AH11" s="97">
        <f t="shared" si="1"/>
        <v>12</v>
      </c>
      <c r="AI11" s="97">
        <f t="shared" si="1"/>
        <v>12</v>
      </c>
      <c r="AJ11" s="97">
        <f t="shared" si="1"/>
        <v>12</v>
      </c>
      <c r="AK11" s="16"/>
    </row>
    <row r="12" spans="2:37" ht="22.9" customHeight="1" x14ac:dyDescent="0.3">
      <c r="B12" s="16"/>
      <c r="C12" s="173" t="s">
        <v>124</v>
      </c>
      <c r="D12" s="174"/>
      <c r="E12" s="174"/>
      <c r="F12" s="175"/>
      <c r="G12" s="98" t="str">
        <f>'1-Inputuri'!L11</f>
        <v>Implementare</v>
      </c>
      <c r="H12" s="98" t="str">
        <f>'1-Inputuri'!M11</f>
        <v>Implementare</v>
      </c>
      <c r="I12" s="98" t="str">
        <f>'1-Inputuri'!N11</f>
        <v>Implementare</v>
      </c>
      <c r="J12" s="98" t="str">
        <f>'1-Inputuri'!O11</f>
        <v>Operare</v>
      </c>
      <c r="K12" s="98" t="str">
        <f>'1-Inputuri'!P11</f>
        <v>Operare</v>
      </c>
      <c r="L12" s="98" t="str">
        <f>'1-Inputuri'!Q11</f>
        <v>Operare</v>
      </c>
      <c r="M12" s="98" t="str">
        <f>'1-Inputuri'!R11</f>
        <v>Operare</v>
      </c>
      <c r="N12" s="98" t="str">
        <f>'1-Inputuri'!S11</f>
        <v>Operare</v>
      </c>
      <c r="O12" s="98" t="str">
        <f>'1-Inputuri'!T11</f>
        <v>Operare</v>
      </c>
      <c r="P12" s="98" t="str">
        <f>'1-Inputuri'!U11</f>
        <v>Operare</v>
      </c>
      <c r="Q12" s="98" t="str">
        <f>'1-Inputuri'!V11</f>
        <v>Operare</v>
      </c>
      <c r="R12" s="98" t="str">
        <f>'1-Inputuri'!W11</f>
        <v>Operare</v>
      </c>
      <c r="S12" s="98" t="str">
        <f>'1-Inputuri'!X11</f>
        <v>Operare</v>
      </c>
      <c r="T12" s="98" t="str">
        <f>'1-Inputuri'!Y11</f>
        <v>Operare</v>
      </c>
      <c r="U12" s="98" t="str">
        <f>'1-Inputuri'!Z11</f>
        <v>Operare</v>
      </c>
      <c r="V12" s="98" t="str">
        <f>'1-Inputuri'!AA11</f>
        <v>Operare</v>
      </c>
      <c r="W12" s="98" t="str">
        <f>'1-Inputuri'!AB11</f>
        <v>Operare</v>
      </c>
      <c r="X12" s="98" t="str">
        <f>'1-Inputuri'!AC11</f>
        <v>Operare</v>
      </c>
      <c r="Y12" s="98" t="str">
        <f>'1-Inputuri'!AD11</f>
        <v>Operare</v>
      </c>
      <c r="Z12" s="98" t="str">
        <f>'1-Inputuri'!AE11</f>
        <v>Operare</v>
      </c>
      <c r="AA12" s="98" t="str">
        <f>'1-Inputuri'!AF11</f>
        <v>Operare</v>
      </c>
      <c r="AB12" s="98" t="str">
        <f>'1-Inputuri'!AG11</f>
        <v>Operare</v>
      </c>
      <c r="AC12" s="98" t="str">
        <f>'1-Inputuri'!AH11</f>
        <v>Operare</v>
      </c>
      <c r="AD12" s="98" t="str">
        <f>'1-Inputuri'!AI11</f>
        <v>Operare</v>
      </c>
      <c r="AE12" s="98" t="str">
        <f>'1-Inputuri'!AJ11</f>
        <v>Operare</v>
      </c>
      <c r="AF12" s="98" t="str">
        <f>'1-Inputuri'!AK11</f>
        <v>Operare</v>
      </c>
      <c r="AG12" s="98" t="str">
        <f>'1-Inputuri'!AL11</f>
        <v>Operare</v>
      </c>
      <c r="AH12" s="98" t="str">
        <f>'1-Inputuri'!AM11</f>
        <v>Operare</v>
      </c>
      <c r="AI12" s="98" t="str">
        <f>'1-Inputuri'!AN11</f>
        <v>Operare</v>
      </c>
      <c r="AJ12" s="98" t="str">
        <f>'1-Inputuri'!AO11</f>
        <v>Operare</v>
      </c>
      <c r="AK12" s="16"/>
    </row>
    <row r="13" spans="2:37" ht="22.9" customHeight="1" x14ac:dyDescent="0.3">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row>
    <row r="14" spans="2:37" ht="22.9" customHeight="1" x14ac:dyDescent="0.3">
      <c r="E14" s="19"/>
    </row>
    <row r="15" spans="2:37" x14ac:dyDescent="0.3">
      <c r="B15" s="16"/>
      <c r="C15" s="16"/>
      <c r="D15" s="16"/>
      <c r="E15" s="29"/>
      <c r="F15" s="23"/>
      <c r="G15" s="23"/>
      <c r="H15" s="23"/>
      <c r="I15" s="23"/>
      <c r="J15" s="23"/>
      <c r="K15" s="23"/>
      <c r="L15" s="23"/>
      <c r="M15" s="23"/>
      <c r="N15" s="23"/>
      <c r="O15" s="23"/>
      <c r="P15" s="23"/>
      <c r="Q15" s="23"/>
      <c r="R15" s="18"/>
      <c r="S15" s="18"/>
      <c r="T15" s="16"/>
      <c r="U15" s="16"/>
      <c r="V15" s="16"/>
      <c r="W15" s="16"/>
      <c r="X15" s="16"/>
      <c r="Y15" s="16"/>
      <c r="Z15" s="16"/>
      <c r="AA15" s="16"/>
      <c r="AB15" s="16"/>
      <c r="AC15" s="16"/>
      <c r="AD15" s="16"/>
      <c r="AE15" s="16"/>
      <c r="AF15" s="16"/>
      <c r="AG15" s="16"/>
      <c r="AH15" s="16"/>
      <c r="AI15" s="16"/>
      <c r="AJ15" s="16"/>
      <c r="AK15" s="16"/>
    </row>
    <row r="16" spans="2:37" s="35" customFormat="1" ht="27" customHeight="1" x14ac:dyDescent="0.25">
      <c r="B16" s="30"/>
      <c r="C16" s="31" t="s">
        <v>364</v>
      </c>
      <c r="D16" s="47"/>
      <c r="E16" s="48"/>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0"/>
    </row>
    <row r="17" spans="2:37" ht="13.15" customHeight="1" x14ac:dyDescent="0.3">
      <c r="B17" s="16"/>
      <c r="C17" s="16"/>
      <c r="D17" s="16"/>
      <c r="E17" s="49"/>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row>
    <row r="18" spans="2:37" outlineLevel="1" x14ac:dyDescent="0.3">
      <c r="B18" s="16"/>
      <c r="C18" s="45" t="s">
        <v>142</v>
      </c>
      <c r="D18" s="16"/>
      <c r="E18" s="50" t="s">
        <v>140</v>
      </c>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row>
    <row r="19" spans="2:37" ht="13.15" customHeight="1" outlineLevel="1" x14ac:dyDescent="0.3">
      <c r="B19" s="16"/>
      <c r="C19" s="51"/>
      <c r="D19" s="16"/>
      <c r="E19" s="49"/>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row>
    <row r="20" spans="2:37" outlineLevel="1" x14ac:dyDescent="0.3">
      <c r="B20" s="16"/>
      <c r="C20" s="176" t="s">
        <v>161</v>
      </c>
      <c r="D20" s="16"/>
      <c r="E20" s="49"/>
      <c r="F20" s="16"/>
      <c r="G20" s="16"/>
      <c r="H20" s="16"/>
      <c r="I20" s="16"/>
      <c r="J20" s="81"/>
      <c r="K20" s="177"/>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row>
    <row r="21" spans="2:37" ht="25.5" outlineLevel="1" x14ac:dyDescent="0.3">
      <c r="B21" s="16"/>
      <c r="C21" s="178" t="s">
        <v>162</v>
      </c>
      <c r="D21" s="16"/>
      <c r="E21" s="83" t="s">
        <v>133</v>
      </c>
      <c r="F21" s="16"/>
      <c r="G21" s="84">
        <f>IF(G8&lt;='1-Inputuri'!$I$106,'1-Inputuri'!$I$74,0)</f>
        <v>0</v>
      </c>
      <c r="H21" s="84">
        <f>IF(H8&lt;='1-Inputuri'!$I$106,'1-Inputuri'!$I$74,0)</f>
        <v>0</v>
      </c>
      <c r="I21" s="84">
        <f>IF(I8&lt;='1-Inputuri'!$I$106,'1-Inputuri'!$I$74,0)</f>
        <v>0</v>
      </c>
      <c r="J21" s="84">
        <f>IF(J8&lt;='1-Inputuri'!$I$106,'1-Inputuri'!$I$74,0)</f>
        <v>0</v>
      </c>
      <c r="K21" s="84">
        <f>IF(K8&lt;='1-Inputuri'!$I$106,'1-Inputuri'!$I$74,0)</f>
        <v>0</v>
      </c>
      <c r="L21" s="84">
        <f>IF(L8&lt;='1-Inputuri'!$I$106,'1-Inputuri'!$I$74,0)</f>
        <v>0</v>
      </c>
      <c r="M21" s="84">
        <f>IF(M8&lt;='1-Inputuri'!$I$106,'1-Inputuri'!$I$74,0)</f>
        <v>0</v>
      </c>
      <c r="N21" s="84">
        <f>IF(N8&lt;='1-Inputuri'!$I$106,'1-Inputuri'!$I$74,0)</f>
        <v>0</v>
      </c>
      <c r="O21" s="84">
        <f>IF(O8&lt;='1-Inputuri'!$I$106,'1-Inputuri'!$I$74,0)</f>
        <v>0</v>
      </c>
      <c r="P21" s="84">
        <f>IF(P8&lt;='1-Inputuri'!$I$106,'1-Inputuri'!$I$74,0)</f>
        <v>0</v>
      </c>
      <c r="Q21" s="84">
        <f>IF(Q8&lt;='1-Inputuri'!$I$106,'1-Inputuri'!$I$74,0)</f>
        <v>0</v>
      </c>
      <c r="R21" s="84">
        <f>IF(R8&lt;='1-Inputuri'!$I$106,'1-Inputuri'!$I$74,0)</f>
        <v>0</v>
      </c>
      <c r="S21" s="84">
        <f>IF(S8&lt;='1-Inputuri'!$I$106,'1-Inputuri'!$I$74,0)</f>
        <v>0</v>
      </c>
      <c r="T21" s="84">
        <f>IF(T8&lt;='1-Inputuri'!$I$106,'1-Inputuri'!$I$74,0)</f>
        <v>0</v>
      </c>
      <c r="U21" s="84">
        <f>IF(U8&lt;='1-Inputuri'!$I$106,'1-Inputuri'!$I$74,0)</f>
        <v>0</v>
      </c>
      <c r="V21" s="84">
        <f>IF(V8&lt;='1-Inputuri'!$I$106,'1-Inputuri'!$I$74,0)</f>
        <v>0</v>
      </c>
      <c r="W21" s="84">
        <f>IF(W8&lt;='1-Inputuri'!$I$106,'1-Inputuri'!$I$74,0)</f>
        <v>0</v>
      </c>
      <c r="X21" s="84">
        <f>IF(X8&lt;='1-Inputuri'!$I$106,'1-Inputuri'!$I$74,0)</f>
        <v>0</v>
      </c>
      <c r="Y21" s="84">
        <f>IF(Y8&lt;='1-Inputuri'!$I$106,'1-Inputuri'!$I$74,0)</f>
        <v>0</v>
      </c>
      <c r="Z21" s="84">
        <f>IF(Z8&lt;='1-Inputuri'!$I$106,'1-Inputuri'!$I$74,0)</f>
        <v>0</v>
      </c>
      <c r="AA21" s="84">
        <f>IF(AA8&lt;='1-Inputuri'!$I$106,'1-Inputuri'!$I$74,0)</f>
        <v>0</v>
      </c>
      <c r="AB21" s="84">
        <f>IF(AB8&lt;='1-Inputuri'!$I$106,'1-Inputuri'!$I$74,0)</f>
        <v>0</v>
      </c>
      <c r="AC21" s="84">
        <f>IF(AC8&lt;='1-Inputuri'!$I$106,'1-Inputuri'!$I$74,0)</f>
        <v>0</v>
      </c>
      <c r="AD21" s="84">
        <f>IF(AD8&lt;='1-Inputuri'!$I$106,'1-Inputuri'!$I$74,0)</f>
        <v>0</v>
      </c>
      <c r="AE21" s="84">
        <f>IF(AE8&lt;='1-Inputuri'!$I$106,'1-Inputuri'!$I$74,0)</f>
        <v>0</v>
      </c>
      <c r="AF21" s="84">
        <f>IF(AF8&lt;='1-Inputuri'!$I$106,'1-Inputuri'!$I$74,0)</f>
        <v>0</v>
      </c>
      <c r="AG21" s="84">
        <f>IF(AG8&lt;='1-Inputuri'!$I$106,'1-Inputuri'!$I$74,0)</f>
        <v>0</v>
      </c>
      <c r="AH21" s="84">
        <f>IF(AH8&lt;='1-Inputuri'!$I$106,'1-Inputuri'!$I$74,0)</f>
        <v>0</v>
      </c>
      <c r="AI21" s="84">
        <f>IF(AI8&lt;='1-Inputuri'!$I$106,'1-Inputuri'!$I$74,0)</f>
        <v>0</v>
      </c>
      <c r="AJ21" s="84">
        <f>IF(AJ8&lt;='1-Inputuri'!$I$106,'1-Inputuri'!$I$74,0)</f>
        <v>0</v>
      </c>
      <c r="AK21" s="16"/>
    </row>
    <row r="22" spans="2:37" ht="15" customHeight="1" outlineLevel="1" x14ac:dyDescent="0.3">
      <c r="B22" s="16"/>
      <c r="C22" s="178" t="s">
        <v>163</v>
      </c>
      <c r="D22" s="16"/>
      <c r="E22" s="83" t="s">
        <v>133</v>
      </c>
      <c r="F22" s="16"/>
      <c r="G22" s="119">
        <f>IF(G8&lt;='1-Inputuri'!$I$106,'1-Inputuri'!L115,0)</f>
        <v>0</v>
      </c>
      <c r="H22" s="119">
        <f>IF(H8&lt;='1-Inputuri'!$I$106,'1-Inputuri'!M115,0)</f>
        <v>0</v>
      </c>
      <c r="I22" s="119">
        <f>IF(I8&lt;='1-Inputuri'!$I$106,'1-Inputuri'!N115,0)</f>
        <v>0</v>
      </c>
      <c r="J22" s="119">
        <f>IF(J8&lt;='1-Inputuri'!$I$106,'1-Inputuri'!O115,0)</f>
        <v>0</v>
      </c>
      <c r="K22" s="119">
        <f>IF(K8&lt;='1-Inputuri'!$I$106,'1-Inputuri'!P115,0)</f>
        <v>0</v>
      </c>
      <c r="L22" s="119">
        <f>IF(L8&lt;='1-Inputuri'!$I$106,'1-Inputuri'!Q115,0)</f>
        <v>0</v>
      </c>
      <c r="M22" s="119">
        <f>IF(M8&lt;='1-Inputuri'!$I$106,'1-Inputuri'!R115,0)</f>
        <v>0</v>
      </c>
      <c r="N22" s="119">
        <f>IF(N8&lt;='1-Inputuri'!$I$106,'1-Inputuri'!S115,0)</f>
        <v>0</v>
      </c>
      <c r="O22" s="119">
        <f>IF(O8&lt;='1-Inputuri'!$I$106,'1-Inputuri'!T115,0)</f>
        <v>0</v>
      </c>
      <c r="P22" s="119">
        <f>IF(P8&lt;='1-Inputuri'!$I$106,'1-Inputuri'!U115,0)</f>
        <v>0</v>
      </c>
      <c r="Q22" s="119">
        <f>IF(Q8&lt;='1-Inputuri'!$I$106,'1-Inputuri'!V115,0)</f>
        <v>0</v>
      </c>
      <c r="R22" s="119">
        <f>IF(R8&lt;='1-Inputuri'!$I$106,'1-Inputuri'!W115,0)</f>
        <v>0</v>
      </c>
      <c r="S22" s="119">
        <f>IF(S8&lt;='1-Inputuri'!$I$106,'1-Inputuri'!X115,0)</f>
        <v>0</v>
      </c>
      <c r="T22" s="119">
        <f>IF(T8&lt;='1-Inputuri'!$I$106,'1-Inputuri'!Y115,0)</f>
        <v>0</v>
      </c>
      <c r="U22" s="119">
        <f>IF(U8&lt;='1-Inputuri'!$I$106,'1-Inputuri'!Z115,0)</f>
        <v>0</v>
      </c>
      <c r="V22" s="119">
        <f>IF(V8&lt;='1-Inputuri'!$I$106,'1-Inputuri'!AA115,0)</f>
        <v>0</v>
      </c>
      <c r="W22" s="119">
        <f>IF(W8&lt;='1-Inputuri'!$I$106,'1-Inputuri'!AB115,0)</f>
        <v>0</v>
      </c>
      <c r="X22" s="119">
        <f>IF(X8&lt;='1-Inputuri'!$I$106,'1-Inputuri'!AC115,0)</f>
        <v>0</v>
      </c>
      <c r="Y22" s="119">
        <f>IF(Y8&lt;='1-Inputuri'!$I$106,'1-Inputuri'!AD115,0)</f>
        <v>0</v>
      </c>
      <c r="Z22" s="119">
        <f>IF(Z8&lt;='1-Inputuri'!$I$106,'1-Inputuri'!AE115,0)</f>
        <v>0</v>
      </c>
      <c r="AA22" s="119">
        <f>IF(AA8&lt;='1-Inputuri'!$I$106,'1-Inputuri'!AF115,0)</f>
        <v>0</v>
      </c>
      <c r="AB22" s="119">
        <f>IF(AB8&lt;='1-Inputuri'!$I$106,'1-Inputuri'!AG115,0)</f>
        <v>0</v>
      </c>
      <c r="AC22" s="119">
        <f>IF(AC8&lt;='1-Inputuri'!$I$106,'1-Inputuri'!AH115,0)</f>
        <v>0</v>
      </c>
      <c r="AD22" s="119">
        <f>IF(AD8&lt;='1-Inputuri'!$I$106,'1-Inputuri'!AI115,0)</f>
        <v>0</v>
      </c>
      <c r="AE22" s="119">
        <f>IF(AE8&lt;='1-Inputuri'!$I$106,'1-Inputuri'!AJ115,0)</f>
        <v>0</v>
      </c>
      <c r="AF22" s="119">
        <f>IF(AF8&lt;='1-Inputuri'!$I$106,'1-Inputuri'!AK115,0)</f>
        <v>0</v>
      </c>
      <c r="AG22" s="119">
        <f>IF(AG8&lt;='1-Inputuri'!$I$106,'1-Inputuri'!AL115,0)</f>
        <v>0</v>
      </c>
      <c r="AH22" s="119">
        <f>IF(AH8&lt;='1-Inputuri'!$I$106,'1-Inputuri'!AM115,0)</f>
        <v>0</v>
      </c>
      <c r="AI22" s="119">
        <f>IF(AI8&lt;='1-Inputuri'!$I$106,'1-Inputuri'!AN115,0)</f>
        <v>0</v>
      </c>
      <c r="AJ22" s="119">
        <f>IF(AJ8&lt;='1-Inputuri'!$I$106,'1-Inputuri'!AO115,0)</f>
        <v>0</v>
      </c>
      <c r="AK22" s="16"/>
    </row>
    <row r="23" spans="2:37" outlineLevel="2" x14ac:dyDescent="0.3">
      <c r="B23" s="16"/>
      <c r="C23" s="179" t="s">
        <v>166</v>
      </c>
      <c r="D23" s="16"/>
      <c r="E23" s="83" t="s">
        <v>133</v>
      </c>
      <c r="F23" s="16"/>
      <c r="G23" s="208">
        <f>SUM(G21:G22)</f>
        <v>0</v>
      </c>
      <c r="H23" s="208">
        <f t="shared" ref="H23:AJ23" si="2">SUM(H21:H22)</f>
        <v>0</v>
      </c>
      <c r="I23" s="208">
        <f t="shared" si="2"/>
        <v>0</v>
      </c>
      <c r="J23" s="208">
        <f t="shared" si="2"/>
        <v>0</v>
      </c>
      <c r="K23" s="208">
        <f t="shared" si="2"/>
        <v>0</v>
      </c>
      <c r="L23" s="208">
        <f t="shared" si="2"/>
        <v>0</v>
      </c>
      <c r="M23" s="208">
        <f t="shared" si="2"/>
        <v>0</v>
      </c>
      <c r="N23" s="208">
        <f t="shared" si="2"/>
        <v>0</v>
      </c>
      <c r="O23" s="208">
        <f t="shared" si="2"/>
        <v>0</v>
      </c>
      <c r="P23" s="208">
        <f t="shared" si="2"/>
        <v>0</v>
      </c>
      <c r="Q23" s="208">
        <f t="shared" si="2"/>
        <v>0</v>
      </c>
      <c r="R23" s="208">
        <f t="shared" si="2"/>
        <v>0</v>
      </c>
      <c r="S23" s="208">
        <f t="shared" si="2"/>
        <v>0</v>
      </c>
      <c r="T23" s="208">
        <f t="shared" si="2"/>
        <v>0</v>
      </c>
      <c r="U23" s="208">
        <f t="shared" si="2"/>
        <v>0</v>
      </c>
      <c r="V23" s="208">
        <f t="shared" si="2"/>
        <v>0</v>
      </c>
      <c r="W23" s="208">
        <f t="shared" si="2"/>
        <v>0</v>
      </c>
      <c r="X23" s="208">
        <f t="shared" si="2"/>
        <v>0</v>
      </c>
      <c r="Y23" s="208">
        <f t="shared" si="2"/>
        <v>0</v>
      </c>
      <c r="Z23" s="208">
        <f t="shared" si="2"/>
        <v>0</v>
      </c>
      <c r="AA23" s="208">
        <f t="shared" si="2"/>
        <v>0</v>
      </c>
      <c r="AB23" s="208">
        <f t="shared" si="2"/>
        <v>0</v>
      </c>
      <c r="AC23" s="208">
        <f t="shared" si="2"/>
        <v>0</v>
      </c>
      <c r="AD23" s="208">
        <f t="shared" si="2"/>
        <v>0</v>
      </c>
      <c r="AE23" s="208">
        <f t="shared" si="2"/>
        <v>0</v>
      </c>
      <c r="AF23" s="208">
        <f t="shared" si="2"/>
        <v>0</v>
      </c>
      <c r="AG23" s="208">
        <f t="shared" si="2"/>
        <v>0</v>
      </c>
      <c r="AH23" s="208">
        <f t="shared" si="2"/>
        <v>0</v>
      </c>
      <c r="AI23" s="208">
        <f t="shared" si="2"/>
        <v>0</v>
      </c>
      <c r="AJ23" s="208">
        <f t="shared" si="2"/>
        <v>0</v>
      </c>
      <c r="AK23" s="16"/>
    </row>
    <row r="24" spans="2:37" ht="38.25" outlineLevel="2" x14ac:dyDescent="0.3">
      <c r="B24" s="16"/>
      <c r="C24" s="178" t="s">
        <v>362</v>
      </c>
      <c r="D24" s="16"/>
      <c r="E24" s="83" t="s">
        <v>133</v>
      </c>
      <c r="F24" s="16"/>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16"/>
    </row>
    <row r="25" spans="2:37" ht="51" outlineLevel="2" x14ac:dyDescent="0.3">
      <c r="B25" s="16"/>
      <c r="C25" s="178" t="s">
        <v>363</v>
      </c>
      <c r="D25" s="16"/>
      <c r="E25" s="83" t="s">
        <v>133</v>
      </c>
      <c r="F25" s="16"/>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16"/>
    </row>
    <row r="26" spans="2:37" ht="16.899999999999999" customHeight="1" outlineLevel="2" x14ac:dyDescent="0.3">
      <c r="B26" s="16"/>
      <c r="C26" s="178" t="s">
        <v>167</v>
      </c>
      <c r="D26" s="16"/>
      <c r="E26" s="83" t="s">
        <v>133</v>
      </c>
      <c r="F26" s="16"/>
      <c r="G26" s="84">
        <f>IF(G8&lt;='1-Inputuri'!$I$106,'1-Inputuri'!$I$75,0)</f>
        <v>0</v>
      </c>
      <c r="H26" s="84">
        <f>IF(H8&lt;='1-Inputuri'!$I$106,'1-Inputuri'!$I$75,0)</f>
        <v>0</v>
      </c>
      <c r="I26" s="84">
        <f>IF(I8&lt;='1-Inputuri'!$I$106,'1-Inputuri'!$I$75,0)</f>
        <v>0</v>
      </c>
      <c r="J26" s="84">
        <f>IF(J8&lt;='1-Inputuri'!$I$106,'1-Inputuri'!$I$75,0)</f>
        <v>0</v>
      </c>
      <c r="K26" s="84">
        <f>IF(K8&lt;='1-Inputuri'!$I$106,'1-Inputuri'!$I$75,0)</f>
        <v>0</v>
      </c>
      <c r="L26" s="84">
        <f>IF(L8&lt;='1-Inputuri'!$I$106,'1-Inputuri'!$I$75,0)</f>
        <v>0</v>
      </c>
      <c r="M26" s="84">
        <f>IF(M8&lt;='1-Inputuri'!$I$106,'1-Inputuri'!$I$75,0)</f>
        <v>0</v>
      </c>
      <c r="N26" s="84">
        <f>IF(N8&lt;='1-Inputuri'!$I$106,'1-Inputuri'!$I$75,0)</f>
        <v>0</v>
      </c>
      <c r="O26" s="84">
        <f>IF(O8&lt;='1-Inputuri'!$I$106,'1-Inputuri'!$I$75,0)</f>
        <v>0</v>
      </c>
      <c r="P26" s="84">
        <f>IF(P8&lt;='1-Inputuri'!$I$106,'1-Inputuri'!$I$75,0)</f>
        <v>0</v>
      </c>
      <c r="Q26" s="84">
        <f>IF(Q8&lt;='1-Inputuri'!$I$106,'1-Inputuri'!$I$75,0)</f>
        <v>0</v>
      </c>
      <c r="R26" s="84">
        <f>IF(R8&lt;='1-Inputuri'!$I$106,'1-Inputuri'!$I$75,0)</f>
        <v>0</v>
      </c>
      <c r="S26" s="84">
        <f>IF(S8&lt;='1-Inputuri'!$I$106,'1-Inputuri'!$I$75,0)</f>
        <v>0</v>
      </c>
      <c r="T26" s="84">
        <f>IF(T8&lt;='1-Inputuri'!$I$106,'1-Inputuri'!$I$75,0)</f>
        <v>0</v>
      </c>
      <c r="U26" s="84">
        <f>IF(U8&lt;='1-Inputuri'!$I$106,'1-Inputuri'!$I$75,0)</f>
        <v>0</v>
      </c>
      <c r="V26" s="84">
        <f>IF(V8&lt;='1-Inputuri'!$I$106,'1-Inputuri'!$I$75,0)</f>
        <v>0</v>
      </c>
      <c r="W26" s="84">
        <f>IF(W8&lt;='1-Inputuri'!$I$106,'1-Inputuri'!$I$75,0)</f>
        <v>0</v>
      </c>
      <c r="X26" s="84">
        <f>IF(X8&lt;='1-Inputuri'!$I$106,'1-Inputuri'!$I$75,0)</f>
        <v>0</v>
      </c>
      <c r="Y26" s="84">
        <f>IF(Y8&lt;='1-Inputuri'!$I$106,'1-Inputuri'!$I$75,0)</f>
        <v>0</v>
      </c>
      <c r="Z26" s="84">
        <f>IF(Z8&lt;='1-Inputuri'!$I$106,'1-Inputuri'!$I$75,0)</f>
        <v>0</v>
      </c>
      <c r="AA26" s="84">
        <f>IF(AA8&lt;='1-Inputuri'!$I$106,'1-Inputuri'!$I$75,0)</f>
        <v>0</v>
      </c>
      <c r="AB26" s="84">
        <f>IF(AB8&lt;='1-Inputuri'!$I$106,'1-Inputuri'!$I$75,0)</f>
        <v>0</v>
      </c>
      <c r="AC26" s="84">
        <f>IF(AC8&lt;='1-Inputuri'!$I$106,'1-Inputuri'!$I$75,0)</f>
        <v>0</v>
      </c>
      <c r="AD26" s="84">
        <f>IF(AD8&lt;='1-Inputuri'!$I$106,'1-Inputuri'!$I$75,0)</f>
        <v>0</v>
      </c>
      <c r="AE26" s="84">
        <f>IF(AE8&lt;='1-Inputuri'!$I$106,'1-Inputuri'!$I$75,0)</f>
        <v>0</v>
      </c>
      <c r="AF26" s="84">
        <f>IF(AF8&lt;='1-Inputuri'!$I$106,'1-Inputuri'!$I$75,0)</f>
        <v>0</v>
      </c>
      <c r="AG26" s="84">
        <f>IF(AG8&lt;='1-Inputuri'!$I$106,'1-Inputuri'!$I$75,0)</f>
        <v>0</v>
      </c>
      <c r="AH26" s="84">
        <f>IF(AH8&lt;='1-Inputuri'!$I$106,'1-Inputuri'!$I$75,0)</f>
        <v>0</v>
      </c>
      <c r="AI26" s="84">
        <f>IF(AI8&lt;='1-Inputuri'!$I$106,'1-Inputuri'!$I$75,0)</f>
        <v>0</v>
      </c>
      <c r="AJ26" s="84">
        <f>IF(AJ8&lt;='1-Inputuri'!$I$106,'1-Inputuri'!$I$75,0)</f>
        <v>0</v>
      </c>
      <c r="AK26" s="16"/>
    </row>
    <row r="27" spans="2:37" ht="18.600000000000001" customHeight="1" outlineLevel="2" x14ac:dyDescent="0.3">
      <c r="B27" s="16"/>
      <c r="C27" s="45" t="s">
        <v>164</v>
      </c>
      <c r="D27" s="16"/>
      <c r="E27" s="180" t="s">
        <v>133</v>
      </c>
      <c r="F27" s="16"/>
      <c r="G27" s="208">
        <f>SUM(G23:G26)</f>
        <v>0</v>
      </c>
      <c r="H27" s="208">
        <f t="shared" ref="H27:AJ27" si="3">SUM(H23:H26)</f>
        <v>0</v>
      </c>
      <c r="I27" s="208">
        <f t="shared" si="3"/>
        <v>0</v>
      </c>
      <c r="J27" s="208">
        <f t="shared" si="3"/>
        <v>0</v>
      </c>
      <c r="K27" s="208">
        <f t="shared" si="3"/>
        <v>0</v>
      </c>
      <c r="L27" s="208">
        <f t="shared" si="3"/>
        <v>0</v>
      </c>
      <c r="M27" s="208">
        <f t="shared" si="3"/>
        <v>0</v>
      </c>
      <c r="N27" s="208">
        <f t="shared" si="3"/>
        <v>0</v>
      </c>
      <c r="O27" s="208">
        <f t="shared" si="3"/>
        <v>0</v>
      </c>
      <c r="P27" s="208">
        <f t="shared" si="3"/>
        <v>0</v>
      </c>
      <c r="Q27" s="208">
        <f t="shared" si="3"/>
        <v>0</v>
      </c>
      <c r="R27" s="208">
        <f t="shared" si="3"/>
        <v>0</v>
      </c>
      <c r="S27" s="208">
        <f t="shared" si="3"/>
        <v>0</v>
      </c>
      <c r="T27" s="208">
        <f t="shared" si="3"/>
        <v>0</v>
      </c>
      <c r="U27" s="208">
        <f t="shared" si="3"/>
        <v>0</v>
      </c>
      <c r="V27" s="208">
        <f t="shared" si="3"/>
        <v>0</v>
      </c>
      <c r="W27" s="208">
        <f t="shared" si="3"/>
        <v>0</v>
      </c>
      <c r="X27" s="208">
        <f t="shared" si="3"/>
        <v>0</v>
      </c>
      <c r="Y27" s="208">
        <f t="shared" si="3"/>
        <v>0</v>
      </c>
      <c r="Z27" s="208">
        <f t="shared" si="3"/>
        <v>0</v>
      </c>
      <c r="AA27" s="208">
        <f t="shared" si="3"/>
        <v>0</v>
      </c>
      <c r="AB27" s="208">
        <f t="shared" si="3"/>
        <v>0</v>
      </c>
      <c r="AC27" s="208">
        <f t="shared" si="3"/>
        <v>0</v>
      </c>
      <c r="AD27" s="208">
        <f t="shared" si="3"/>
        <v>0</v>
      </c>
      <c r="AE27" s="208">
        <f t="shared" si="3"/>
        <v>0</v>
      </c>
      <c r="AF27" s="208">
        <f t="shared" si="3"/>
        <v>0</v>
      </c>
      <c r="AG27" s="208">
        <f t="shared" si="3"/>
        <v>0</v>
      </c>
      <c r="AH27" s="208">
        <f t="shared" si="3"/>
        <v>0</v>
      </c>
      <c r="AI27" s="208">
        <f t="shared" si="3"/>
        <v>0</v>
      </c>
      <c r="AJ27" s="208">
        <f t="shared" si="3"/>
        <v>0</v>
      </c>
      <c r="AK27" s="16"/>
    </row>
    <row r="28" spans="2:37" outlineLevel="2" x14ac:dyDescent="0.3">
      <c r="B28" s="16"/>
      <c r="C28" s="72"/>
      <c r="D28" s="18"/>
      <c r="E28" s="181"/>
      <c r="F28" s="18"/>
      <c r="G28" s="182"/>
      <c r="H28" s="182"/>
      <c r="I28" s="182"/>
      <c r="J28" s="182"/>
      <c r="K28" s="182"/>
      <c r="L28" s="182"/>
      <c r="M28" s="182"/>
      <c r="N28" s="182"/>
      <c r="O28" s="182"/>
      <c r="P28" s="182"/>
      <c r="Q28" s="182"/>
      <c r="R28" s="182"/>
      <c r="S28" s="182"/>
      <c r="T28" s="182"/>
      <c r="U28" s="182"/>
      <c r="V28" s="182"/>
      <c r="W28" s="182"/>
      <c r="X28" s="182"/>
      <c r="Y28" s="182"/>
      <c r="Z28" s="182"/>
      <c r="AA28" s="182"/>
      <c r="AB28" s="182"/>
      <c r="AC28" s="182"/>
      <c r="AD28" s="182"/>
      <c r="AE28" s="182"/>
      <c r="AF28" s="182"/>
      <c r="AG28" s="182"/>
      <c r="AH28" s="182"/>
      <c r="AI28" s="182"/>
      <c r="AJ28" s="182"/>
      <c r="AK28" s="16"/>
    </row>
    <row r="29" spans="2:37" outlineLevel="2" x14ac:dyDescent="0.3">
      <c r="B29" s="16"/>
      <c r="C29" s="176" t="s">
        <v>165</v>
      </c>
      <c r="D29" s="16"/>
      <c r="E29" s="183"/>
      <c r="F29" s="16"/>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6"/>
    </row>
    <row r="30" spans="2:37" ht="25.5" outlineLevel="2" x14ac:dyDescent="0.3">
      <c r="B30" s="16"/>
      <c r="C30" s="128" t="s">
        <v>273</v>
      </c>
      <c r="D30" s="16"/>
      <c r="E30" s="83" t="s">
        <v>133</v>
      </c>
      <c r="F30" s="16"/>
      <c r="G30" s="84">
        <f>IF(G8&lt;='1-Inputuri'!$I$106,'1-Inputuri'!$I$77,0)</f>
        <v>0</v>
      </c>
      <c r="H30" s="84">
        <f>IF(H8&lt;='1-Inputuri'!$I$106,'1-Inputuri'!$I$77,0)</f>
        <v>0</v>
      </c>
      <c r="I30" s="84">
        <f>IF(I8&lt;='1-Inputuri'!$I$106,'1-Inputuri'!$I$77,0)</f>
        <v>0</v>
      </c>
      <c r="J30" s="84">
        <f>IF(J8&lt;='1-Inputuri'!$I$106,'1-Inputuri'!$I$77,0)</f>
        <v>0</v>
      </c>
      <c r="K30" s="84">
        <f>IF(K8&lt;='1-Inputuri'!$I$106,'1-Inputuri'!$I$77,0)</f>
        <v>0</v>
      </c>
      <c r="L30" s="84">
        <f>IF(L8&lt;='1-Inputuri'!$I$106,'1-Inputuri'!$I$77,0)</f>
        <v>0</v>
      </c>
      <c r="M30" s="84">
        <f>IF(M8&lt;='1-Inputuri'!$I$106,'1-Inputuri'!$I$77,0)</f>
        <v>0</v>
      </c>
      <c r="N30" s="84">
        <f>IF(N8&lt;='1-Inputuri'!$I$106,'1-Inputuri'!$I$77,0)</f>
        <v>0</v>
      </c>
      <c r="O30" s="84">
        <f>IF(O8&lt;='1-Inputuri'!$I$106,'1-Inputuri'!$I$77,0)</f>
        <v>0</v>
      </c>
      <c r="P30" s="84">
        <f>IF(P8&lt;='1-Inputuri'!$I$106,'1-Inputuri'!$I$77,0)</f>
        <v>0</v>
      </c>
      <c r="Q30" s="84">
        <f>IF(Q8&lt;='1-Inputuri'!$I$106,'1-Inputuri'!$I$77,0)</f>
        <v>0</v>
      </c>
      <c r="R30" s="84">
        <f>IF(R8&lt;='1-Inputuri'!$I$106,'1-Inputuri'!$I$77,0)</f>
        <v>0</v>
      </c>
      <c r="S30" s="84">
        <f>IF(S8&lt;='1-Inputuri'!$I$106,'1-Inputuri'!$I$77,0)</f>
        <v>0</v>
      </c>
      <c r="T30" s="84">
        <f>IF(T8&lt;='1-Inputuri'!$I$106,'1-Inputuri'!$I$77,0)</f>
        <v>0</v>
      </c>
      <c r="U30" s="84">
        <f>IF(U8&lt;='1-Inputuri'!$I$106,'1-Inputuri'!$I$77,0)</f>
        <v>0</v>
      </c>
      <c r="V30" s="84">
        <f>IF(V8&lt;='1-Inputuri'!$I$106,'1-Inputuri'!$I$77,0)</f>
        <v>0</v>
      </c>
      <c r="W30" s="84">
        <f>IF(W8&lt;='1-Inputuri'!$I$106,'1-Inputuri'!$I$77,0)</f>
        <v>0</v>
      </c>
      <c r="X30" s="84">
        <f>IF(X8&lt;='1-Inputuri'!$I$106,'1-Inputuri'!$I$77,0)</f>
        <v>0</v>
      </c>
      <c r="Y30" s="84">
        <f>IF(Y8&lt;='1-Inputuri'!$I$106,'1-Inputuri'!$I$77,0)</f>
        <v>0</v>
      </c>
      <c r="Z30" s="84">
        <f>IF(Z8&lt;='1-Inputuri'!$I$106,'1-Inputuri'!$I$77,0)</f>
        <v>0</v>
      </c>
      <c r="AA30" s="84">
        <f>IF(AA8&lt;='1-Inputuri'!$I$106,'1-Inputuri'!$I$77,0)</f>
        <v>0</v>
      </c>
      <c r="AB30" s="84">
        <f>IF(AB8&lt;='1-Inputuri'!$I$106,'1-Inputuri'!$I$77,0)</f>
        <v>0</v>
      </c>
      <c r="AC30" s="84">
        <f>IF(AC8&lt;='1-Inputuri'!$I$106,'1-Inputuri'!$I$77,0)</f>
        <v>0</v>
      </c>
      <c r="AD30" s="84">
        <f>IF(AD8&lt;='1-Inputuri'!$I$106,'1-Inputuri'!$I$77,0)</f>
        <v>0</v>
      </c>
      <c r="AE30" s="84">
        <f>IF(AE8&lt;='1-Inputuri'!$I$106,'1-Inputuri'!$I$77,0)</f>
        <v>0</v>
      </c>
      <c r="AF30" s="84">
        <f>IF(AF8&lt;='1-Inputuri'!$I$106,'1-Inputuri'!$I$77,0)</f>
        <v>0</v>
      </c>
      <c r="AG30" s="84">
        <f>IF(AG8&lt;='1-Inputuri'!$I$106,'1-Inputuri'!$I$77,0)</f>
        <v>0</v>
      </c>
      <c r="AH30" s="84">
        <f>IF(AH8&lt;='1-Inputuri'!$I$106,'1-Inputuri'!$I$77,0)</f>
        <v>0</v>
      </c>
      <c r="AI30" s="84">
        <f>IF(AI8&lt;='1-Inputuri'!$I$106,'1-Inputuri'!$I$77,0)</f>
        <v>0</v>
      </c>
      <c r="AJ30" s="84">
        <f>IF(AJ8&lt;='1-Inputuri'!$I$106,'1-Inputuri'!$I$77,0)</f>
        <v>0</v>
      </c>
      <c r="AK30" s="16"/>
    </row>
    <row r="31" spans="2:37" ht="15.6" customHeight="1" outlineLevel="2" x14ac:dyDescent="0.3">
      <c r="B31" s="16"/>
      <c r="C31" s="128" t="s">
        <v>168</v>
      </c>
      <c r="D31" s="16"/>
      <c r="E31" s="83" t="s">
        <v>133</v>
      </c>
      <c r="F31" s="16"/>
      <c r="G31" s="119">
        <f>IF(G8&lt;='1-Inputuri'!$I$106,'1-Inputuri'!L119+'1-Inputuri'!L121,0)</f>
        <v>0</v>
      </c>
      <c r="H31" s="119">
        <f>IF(H8&lt;='1-Inputuri'!$I$106,'1-Inputuri'!M119+'1-Inputuri'!M121,0)</f>
        <v>0</v>
      </c>
      <c r="I31" s="119">
        <f>IF(I8&lt;='1-Inputuri'!$I$106,'1-Inputuri'!N119+'1-Inputuri'!N121,0)</f>
        <v>0</v>
      </c>
      <c r="J31" s="119">
        <f>IF(J8&lt;='1-Inputuri'!$I$106,'1-Inputuri'!O119+'1-Inputuri'!O121,0)</f>
        <v>0</v>
      </c>
      <c r="K31" s="119">
        <f>IF(K8&lt;='1-Inputuri'!$I$106,'1-Inputuri'!P119+'1-Inputuri'!P121,0)</f>
        <v>0</v>
      </c>
      <c r="L31" s="119">
        <f>IF(L8&lt;='1-Inputuri'!$I$106,'1-Inputuri'!Q119+'1-Inputuri'!Q121,0)</f>
        <v>0</v>
      </c>
      <c r="M31" s="119">
        <f>IF(M8&lt;='1-Inputuri'!$I$106,'1-Inputuri'!R119+'1-Inputuri'!R121,0)</f>
        <v>0</v>
      </c>
      <c r="N31" s="119">
        <f>IF(N8&lt;='1-Inputuri'!$I$106,'1-Inputuri'!S119+'1-Inputuri'!S121,0)</f>
        <v>0</v>
      </c>
      <c r="O31" s="119">
        <f>IF(O8&lt;='1-Inputuri'!$I$106,'1-Inputuri'!T119+'1-Inputuri'!T121,0)</f>
        <v>0</v>
      </c>
      <c r="P31" s="119">
        <f>IF(P8&lt;='1-Inputuri'!$I$106,'1-Inputuri'!U119+'1-Inputuri'!U121,0)</f>
        <v>0</v>
      </c>
      <c r="Q31" s="119">
        <f>IF(Q8&lt;='1-Inputuri'!$I$106,'1-Inputuri'!V119+'1-Inputuri'!V121,0)</f>
        <v>0</v>
      </c>
      <c r="R31" s="119">
        <f>IF(R8&lt;='1-Inputuri'!$I$106,'1-Inputuri'!W119+'1-Inputuri'!W121,0)</f>
        <v>0</v>
      </c>
      <c r="S31" s="119">
        <f>IF(S8&lt;='1-Inputuri'!$I$106,'1-Inputuri'!X119+'1-Inputuri'!X121,0)</f>
        <v>0</v>
      </c>
      <c r="T31" s="119">
        <f>IF(T8&lt;='1-Inputuri'!$I$106,'1-Inputuri'!Y119+'1-Inputuri'!Y121,0)</f>
        <v>0</v>
      </c>
      <c r="U31" s="119">
        <f>IF(U8&lt;='1-Inputuri'!$I$106,'1-Inputuri'!Z119+'1-Inputuri'!Z121,0)</f>
        <v>0</v>
      </c>
      <c r="V31" s="119">
        <f>IF(V8&lt;='1-Inputuri'!$I$106,'1-Inputuri'!AA119+'1-Inputuri'!AA121,0)</f>
        <v>0</v>
      </c>
      <c r="W31" s="119">
        <f>IF(W8&lt;='1-Inputuri'!$I$106,'1-Inputuri'!AB119+'1-Inputuri'!AB121,0)</f>
        <v>0</v>
      </c>
      <c r="X31" s="119">
        <f>IF(X8&lt;='1-Inputuri'!$I$106,'1-Inputuri'!AC119+'1-Inputuri'!AC121,0)</f>
        <v>0</v>
      </c>
      <c r="Y31" s="119">
        <f>IF(Y8&lt;='1-Inputuri'!$I$106,'1-Inputuri'!AD119+'1-Inputuri'!AD121,0)</f>
        <v>0</v>
      </c>
      <c r="Z31" s="119">
        <f>IF(Z8&lt;='1-Inputuri'!$I$106,'1-Inputuri'!AE119+'1-Inputuri'!AE121,0)</f>
        <v>0</v>
      </c>
      <c r="AA31" s="119">
        <f>IF(AA8&lt;='1-Inputuri'!$I$106,'1-Inputuri'!AF119+'1-Inputuri'!AF121,0)</f>
        <v>0</v>
      </c>
      <c r="AB31" s="119">
        <f>IF(AB8&lt;='1-Inputuri'!$I$106,'1-Inputuri'!AG119+'1-Inputuri'!AG121,0)</f>
        <v>0</v>
      </c>
      <c r="AC31" s="119">
        <f>IF(AC8&lt;='1-Inputuri'!$I$106,'1-Inputuri'!AH119+'1-Inputuri'!AH121,0)</f>
        <v>0</v>
      </c>
      <c r="AD31" s="119">
        <f>IF(AD8&lt;='1-Inputuri'!$I$106,'1-Inputuri'!AI119+'1-Inputuri'!AI121,0)</f>
        <v>0</v>
      </c>
      <c r="AE31" s="119">
        <f>IF(AE8&lt;='1-Inputuri'!$I$106,'1-Inputuri'!AJ119+'1-Inputuri'!AJ121,0)</f>
        <v>0</v>
      </c>
      <c r="AF31" s="119">
        <f>IF(AF8&lt;='1-Inputuri'!$I$106,'1-Inputuri'!AK119+'1-Inputuri'!AK121,0)</f>
        <v>0</v>
      </c>
      <c r="AG31" s="119">
        <f>IF(AG8&lt;='1-Inputuri'!$I$106,'1-Inputuri'!AL119+'1-Inputuri'!AL121,0)</f>
        <v>0</v>
      </c>
      <c r="AH31" s="119">
        <f>IF(AH8&lt;='1-Inputuri'!$I$106,'1-Inputuri'!AM119+'1-Inputuri'!AM121,0)</f>
        <v>0</v>
      </c>
      <c r="AI31" s="119">
        <f>IF(AI8&lt;='1-Inputuri'!$I$106,'1-Inputuri'!AN119+'1-Inputuri'!AN121,0)</f>
        <v>0</v>
      </c>
      <c r="AJ31" s="119">
        <f>IF(AJ8&lt;='1-Inputuri'!$I$106,'1-Inputuri'!AO119+'1-Inputuri'!AO121,0)</f>
        <v>0</v>
      </c>
      <c r="AK31" s="16"/>
    </row>
    <row r="32" spans="2:37" ht="25.5" outlineLevel="2" x14ac:dyDescent="0.3">
      <c r="B32" s="16"/>
      <c r="C32" s="128" t="s">
        <v>169</v>
      </c>
      <c r="D32" s="16"/>
      <c r="E32" s="83" t="s">
        <v>133</v>
      </c>
      <c r="F32" s="16"/>
      <c r="G32" s="84">
        <f>IF(G8&lt;='1-Inputuri'!$I$106,'1-Inputuri'!$I$78,0)</f>
        <v>0</v>
      </c>
      <c r="H32" s="84">
        <f>IF(H8&lt;='1-Inputuri'!$I$106,'1-Inputuri'!$I$78,0)</f>
        <v>0</v>
      </c>
      <c r="I32" s="84">
        <f>IF(I8&lt;='1-Inputuri'!$I$106,'1-Inputuri'!$I$78,0)</f>
        <v>0</v>
      </c>
      <c r="J32" s="84">
        <f>IF(J8&lt;='1-Inputuri'!$I$106,'1-Inputuri'!$I$78,0)</f>
        <v>0</v>
      </c>
      <c r="K32" s="84">
        <f>IF(K8&lt;='1-Inputuri'!$I$106,'1-Inputuri'!$I$78,0)</f>
        <v>0</v>
      </c>
      <c r="L32" s="84">
        <f>IF(L8&lt;='1-Inputuri'!$I$106,'1-Inputuri'!$I$78,0)</f>
        <v>0</v>
      </c>
      <c r="M32" s="84">
        <f>IF(M8&lt;='1-Inputuri'!$I$106,'1-Inputuri'!$I$78,0)</f>
        <v>0</v>
      </c>
      <c r="N32" s="84">
        <f>IF(N8&lt;='1-Inputuri'!$I$106,'1-Inputuri'!$I$78,0)</f>
        <v>0</v>
      </c>
      <c r="O32" s="84">
        <f>IF(O8&lt;='1-Inputuri'!$I$106,'1-Inputuri'!$I$78,0)</f>
        <v>0</v>
      </c>
      <c r="P32" s="84">
        <f>IF(P8&lt;='1-Inputuri'!$I$106,'1-Inputuri'!$I$78,0)</f>
        <v>0</v>
      </c>
      <c r="Q32" s="84">
        <f>IF(Q8&lt;='1-Inputuri'!$I$106,'1-Inputuri'!$I$78,0)</f>
        <v>0</v>
      </c>
      <c r="R32" s="84">
        <f>IF(R8&lt;='1-Inputuri'!$I$106,'1-Inputuri'!$I$78,0)</f>
        <v>0</v>
      </c>
      <c r="S32" s="84">
        <f>IF(S8&lt;='1-Inputuri'!$I$106,'1-Inputuri'!$I$78,0)</f>
        <v>0</v>
      </c>
      <c r="T32" s="84">
        <f>IF(T8&lt;='1-Inputuri'!$I$106,'1-Inputuri'!$I$78,0)</f>
        <v>0</v>
      </c>
      <c r="U32" s="84">
        <f>IF(U8&lt;='1-Inputuri'!$I$106,'1-Inputuri'!$I$78,0)</f>
        <v>0</v>
      </c>
      <c r="V32" s="84">
        <f>IF(V8&lt;='1-Inputuri'!$I$106,'1-Inputuri'!$I$78,0)</f>
        <v>0</v>
      </c>
      <c r="W32" s="84">
        <f>IF(W8&lt;='1-Inputuri'!$I$106,'1-Inputuri'!$I$78,0)</f>
        <v>0</v>
      </c>
      <c r="X32" s="84">
        <f>IF(X8&lt;='1-Inputuri'!$I$106,'1-Inputuri'!$I$78,0)</f>
        <v>0</v>
      </c>
      <c r="Y32" s="84">
        <f>IF(Y8&lt;='1-Inputuri'!$I$106,'1-Inputuri'!$I$78,0)</f>
        <v>0</v>
      </c>
      <c r="Z32" s="84">
        <f>IF(Z8&lt;='1-Inputuri'!$I$106,'1-Inputuri'!$I$78,0)</f>
        <v>0</v>
      </c>
      <c r="AA32" s="84">
        <f>IF(AA8&lt;='1-Inputuri'!$I$106,'1-Inputuri'!$I$78,0)</f>
        <v>0</v>
      </c>
      <c r="AB32" s="84">
        <f>IF(AB8&lt;='1-Inputuri'!$I$106,'1-Inputuri'!$I$78,0)</f>
        <v>0</v>
      </c>
      <c r="AC32" s="84">
        <f>IF(AC8&lt;='1-Inputuri'!$I$106,'1-Inputuri'!$I$78,0)</f>
        <v>0</v>
      </c>
      <c r="AD32" s="84">
        <f>IF(AD8&lt;='1-Inputuri'!$I$106,'1-Inputuri'!$I$78,0)</f>
        <v>0</v>
      </c>
      <c r="AE32" s="84">
        <f>IF(AE8&lt;='1-Inputuri'!$I$106,'1-Inputuri'!$I$78,0)</f>
        <v>0</v>
      </c>
      <c r="AF32" s="84">
        <f>IF(AF8&lt;='1-Inputuri'!$I$106,'1-Inputuri'!$I$78,0)</f>
        <v>0</v>
      </c>
      <c r="AG32" s="84">
        <f>IF(AG8&lt;='1-Inputuri'!$I$106,'1-Inputuri'!$I$78,0)</f>
        <v>0</v>
      </c>
      <c r="AH32" s="84">
        <f>IF(AH8&lt;='1-Inputuri'!$I$106,'1-Inputuri'!$I$78,0)</f>
        <v>0</v>
      </c>
      <c r="AI32" s="84">
        <f>IF(AI8&lt;='1-Inputuri'!$I$106,'1-Inputuri'!$I$78,0)</f>
        <v>0</v>
      </c>
      <c r="AJ32" s="84">
        <f>IF(AJ8&lt;='1-Inputuri'!$I$106,'1-Inputuri'!$I$78,0)</f>
        <v>0</v>
      </c>
      <c r="AK32" s="16"/>
    </row>
    <row r="33" spans="2:37" ht="16.899999999999999" customHeight="1" outlineLevel="2" x14ac:dyDescent="0.3">
      <c r="B33" s="16"/>
      <c r="C33" s="128" t="s">
        <v>170</v>
      </c>
      <c r="D33" s="16"/>
      <c r="E33" s="83" t="s">
        <v>133</v>
      </c>
      <c r="F33" s="16"/>
      <c r="G33" s="119">
        <f>IF(G$8&lt;='1-Inputuri'!$I$106,'1-Inputuri'!L123,0)</f>
        <v>0</v>
      </c>
      <c r="H33" s="119">
        <f>IF(H8&lt;='1-Inputuri'!$I$106,'1-Inputuri'!M123,0)</f>
        <v>0</v>
      </c>
      <c r="I33" s="119">
        <f>IF(I8&lt;='1-Inputuri'!$I$106,'1-Inputuri'!N123,0)</f>
        <v>0</v>
      </c>
      <c r="J33" s="119">
        <f>IF(J8&lt;='1-Inputuri'!$I$106,'1-Inputuri'!O123,0)</f>
        <v>0</v>
      </c>
      <c r="K33" s="119">
        <f>IF(K8&lt;='1-Inputuri'!$I$106,'1-Inputuri'!P123,0)</f>
        <v>0</v>
      </c>
      <c r="L33" s="119">
        <f>IF(L8&lt;='1-Inputuri'!$I$106,'1-Inputuri'!Q123,0)</f>
        <v>0</v>
      </c>
      <c r="M33" s="119">
        <f>IF(M8&lt;='1-Inputuri'!$I$106,'1-Inputuri'!R123,0)</f>
        <v>0</v>
      </c>
      <c r="N33" s="119">
        <f>IF(N8&lt;='1-Inputuri'!$I$106,'1-Inputuri'!S123,0)</f>
        <v>0</v>
      </c>
      <c r="O33" s="119">
        <f>IF(O8&lt;='1-Inputuri'!$I$106,'1-Inputuri'!T123,0)</f>
        <v>0</v>
      </c>
      <c r="P33" s="119">
        <f>IF(P8&lt;='1-Inputuri'!$I$106,'1-Inputuri'!U123,0)</f>
        <v>0</v>
      </c>
      <c r="Q33" s="119">
        <f>IF(Q8&lt;='1-Inputuri'!$I$106,'1-Inputuri'!V123,0)</f>
        <v>0</v>
      </c>
      <c r="R33" s="119">
        <f>IF(R8&lt;='1-Inputuri'!$I$106,'1-Inputuri'!W123,0)</f>
        <v>0</v>
      </c>
      <c r="S33" s="119">
        <f>IF(S8&lt;='1-Inputuri'!$I$106,'1-Inputuri'!X123,0)</f>
        <v>0</v>
      </c>
      <c r="T33" s="119">
        <f>IF(T8&lt;='1-Inputuri'!$I$106,'1-Inputuri'!Y123,0)</f>
        <v>0</v>
      </c>
      <c r="U33" s="119">
        <f>IF(U8&lt;='1-Inputuri'!$I$106,'1-Inputuri'!Z123,0)</f>
        <v>0</v>
      </c>
      <c r="V33" s="119">
        <f>IF(V8&lt;='1-Inputuri'!$I$106,'1-Inputuri'!AA123,0)</f>
        <v>0</v>
      </c>
      <c r="W33" s="119">
        <f>IF(W8&lt;='1-Inputuri'!$I$106,'1-Inputuri'!AB123,0)</f>
        <v>0</v>
      </c>
      <c r="X33" s="119">
        <f>IF(X8&lt;='1-Inputuri'!$I$106,'1-Inputuri'!AC123,0)</f>
        <v>0</v>
      </c>
      <c r="Y33" s="119">
        <f>IF(Y8&lt;='1-Inputuri'!$I$106,'1-Inputuri'!AD123,0)</f>
        <v>0</v>
      </c>
      <c r="Z33" s="119">
        <f>IF(Z8&lt;='1-Inputuri'!$I$106,'1-Inputuri'!AE123,0)</f>
        <v>0</v>
      </c>
      <c r="AA33" s="119">
        <f>IF(AA8&lt;='1-Inputuri'!$I$106,'1-Inputuri'!AF123,0)</f>
        <v>0</v>
      </c>
      <c r="AB33" s="119">
        <f>IF(AB8&lt;='1-Inputuri'!$I$106,'1-Inputuri'!AG123,0)</f>
        <v>0</v>
      </c>
      <c r="AC33" s="119">
        <f>IF(AC8&lt;='1-Inputuri'!$I$106,'1-Inputuri'!AH123,0)</f>
        <v>0</v>
      </c>
      <c r="AD33" s="119">
        <f>IF(AD8&lt;='1-Inputuri'!$I$106,'1-Inputuri'!AI123,0)</f>
        <v>0</v>
      </c>
      <c r="AE33" s="119">
        <f>IF(AE8&lt;='1-Inputuri'!$I$106,'1-Inputuri'!AJ123,0)</f>
        <v>0</v>
      </c>
      <c r="AF33" s="119">
        <f>IF(AF8&lt;='1-Inputuri'!$I$106,'1-Inputuri'!AK123,0)</f>
        <v>0</v>
      </c>
      <c r="AG33" s="119">
        <f>IF(AG8&lt;='1-Inputuri'!$I$106,'1-Inputuri'!AL123,0)</f>
        <v>0</v>
      </c>
      <c r="AH33" s="119">
        <f>IF(AH8&lt;='1-Inputuri'!$I$106,'1-Inputuri'!AM123,0)</f>
        <v>0</v>
      </c>
      <c r="AI33" s="119">
        <f>IF(AI8&lt;='1-Inputuri'!$I$106,'1-Inputuri'!AN123,0)</f>
        <v>0</v>
      </c>
      <c r="AJ33" s="119">
        <f>IF(AJ8&lt;='1-Inputuri'!$I$106,'1-Inputuri'!AO123,0)</f>
        <v>0</v>
      </c>
      <c r="AK33" s="16"/>
    </row>
    <row r="34" spans="2:37" ht="25.5" outlineLevel="2" x14ac:dyDescent="0.3">
      <c r="B34" s="16"/>
      <c r="C34" s="128" t="s">
        <v>171</v>
      </c>
      <c r="D34" s="16"/>
      <c r="E34" s="83" t="s">
        <v>133</v>
      </c>
      <c r="F34" s="16"/>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16"/>
    </row>
    <row r="35" spans="2:37" outlineLevel="2" x14ac:dyDescent="0.3">
      <c r="B35" s="16"/>
      <c r="C35" s="128" t="s">
        <v>172</v>
      </c>
      <c r="D35" s="16"/>
      <c r="E35" s="83" t="s">
        <v>133</v>
      </c>
      <c r="F35" s="16"/>
      <c r="G35" s="119">
        <f>IF(G$8&lt;='1-Inputuri'!$I$106,'1-Inputuri'!L125+'1-Inputuri'!L127,0)</f>
        <v>0</v>
      </c>
      <c r="H35" s="119">
        <f>IF(H$8&lt;='1-Inputuri'!$I$106,'1-Inputuri'!M125+'1-Inputuri'!M127,0)</f>
        <v>0</v>
      </c>
      <c r="I35" s="119">
        <f>IF(I$8&lt;='1-Inputuri'!$I$106,'1-Inputuri'!N125+'1-Inputuri'!N127,0)</f>
        <v>0</v>
      </c>
      <c r="J35" s="119">
        <f>IF(J$8&lt;='1-Inputuri'!$I$106,'1-Inputuri'!O125+'1-Inputuri'!O127,0)</f>
        <v>0</v>
      </c>
      <c r="K35" s="119">
        <f>IF(K$8&lt;='1-Inputuri'!$I$106,'1-Inputuri'!P125+'1-Inputuri'!P127,0)</f>
        <v>0</v>
      </c>
      <c r="L35" s="119">
        <f>IF(L$8&lt;='1-Inputuri'!$I$106,'1-Inputuri'!Q125+'1-Inputuri'!Q127,0)</f>
        <v>0</v>
      </c>
      <c r="M35" s="119">
        <f>IF(M$8&lt;='1-Inputuri'!$I$106,'1-Inputuri'!R125+'1-Inputuri'!R127,0)</f>
        <v>0</v>
      </c>
      <c r="N35" s="119">
        <f>IF(N$8&lt;='1-Inputuri'!$I$106,'1-Inputuri'!S125+'1-Inputuri'!S127,0)</f>
        <v>0</v>
      </c>
      <c r="O35" s="119">
        <f>IF(O$8&lt;='1-Inputuri'!$I$106,'1-Inputuri'!T125+'1-Inputuri'!T127,0)</f>
        <v>0</v>
      </c>
      <c r="P35" s="119">
        <f>IF(P$8&lt;='1-Inputuri'!$I$106,'1-Inputuri'!U125+'1-Inputuri'!U127,0)</f>
        <v>0</v>
      </c>
      <c r="Q35" s="119">
        <f>IF(Q$8&lt;='1-Inputuri'!$I$106,'1-Inputuri'!V125+'1-Inputuri'!V127,0)</f>
        <v>0</v>
      </c>
      <c r="R35" s="119">
        <f>IF(R$8&lt;='1-Inputuri'!$I$106,'1-Inputuri'!W125+'1-Inputuri'!W127,0)</f>
        <v>0</v>
      </c>
      <c r="S35" s="119">
        <f>IF(S$8&lt;='1-Inputuri'!$I$106,'1-Inputuri'!X125+'1-Inputuri'!X127,0)</f>
        <v>0</v>
      </c>
      <c r="T35" s="119">
        <f>IF(T$8&lt;='1-Inputuri'!$I$106,'1-Inputuri'!Y125+'1-Inputuri'!Y127,0)</f>
        <v>0</v>
      </c>
      <c r="U35" s="119">
        <f>IF(U$8&lt;='1-Inputuri'!$I$106,'1-Inputuri'!Z125+'1-Inputuri'!Z127,0)</f>
        <v>0</v>
      </c>
      <c r="V35" s="119">
        <f>IF(V$8&lt;='1-Inputuri'!$I$106,'1-Inputuri'!AA125+'1-Inputuri'!AA127,0)</f>
        <v>0</v>
      </c>
      <c r="W35" s="119">
        <f>IF(W$8&lt;='1-Inputuri'!$I$106,'1-Inputuri'!AB125+'1-Inputuri'!AB127,0)</f>
        <v>0</v>
      </c>
      <c r="X35" s="119">
        <f>IF(X$8&lt;='1-Inputuri'!$I$106,'1-Inputuri'!AC125+'1-Inputuri'!AC127,0)</f>
        <v>0</v>
      </c>
      <c r="Y35" s="119">
        <f>IF(Y$8&lt;='1-Inputuri'!$I$106,'1-Inputuri'!AD125+'1-Inputuri'!AD127,0)</f>
        <v>0</v>
      </c>
      <c r="Z35" s="119">
        <f>IF(Z$8&lt;='1-Inputuri'!$I$106,'1-Inputuri'!AE125+'1-Inputuri'!AE127,0)</f>
        <v>0</v>
      </c>
      <c r="AA35" s="119">
        <f>IF(AA$8&lt;='1-Inputuri'!$I$106,'1-Inputuri'!AF125+'1-Inputuri'!AF127,0)</f>
        <v>0</v>
      </c>
      <c r="AB35" s="119">
        <f>IF(AB$8&lt;='1-Inputuri'!$I$106,'1-Inputuri'!AG125+'1-Inputuri'!AG127,0)</f>
        <v>0</v>
      </c>
      <c r="AC35" s="119">
        <f>IF(AC$8&lt;='1-Inputuri'!$I$106,'1-Inputuri'!AH125+'1-Inputuri'!AH127,0)</f>
        <v>0</v>
      </c>
      <c r="AD35" s="119">
        <f>IF(AD$8&lt;='1-Inputuri'!$I$106,'1-Inputuri'!AI125+'1-Inputuri'!AI127,0)</f>
        <v>0</v>
      </c>
      <c r="AE35" s="119">
        <f>IF(AE$8&lt;='1-Inputuri'!$I$106,'1-Inputuri'!AJ125+'1-Inputuri'!AJ127,0)</f>
        <v>0</v>
      </c>
      <c r="AF35" s="119">
        <f>IF(AF$8&lt;='1-Inputuri'!$I$106,'1-Inputuri'!AK125+'1-Inputuri'!AK127,0)</f>
        <v>0</v>
      </c>
      <c r="AG35" s="119">
        <f>IF(AG$8&lt;='1-Inputuri'!$I$106,'1-Inputuri'!AL125+'1-Inputuri'!AL127,0)</f>
        <v>0</v>
      </c>
      <c r="AH35" s="119">
        <f>IF(AH$8&lt;='1-Inputuri'!$I$106,'1-Inputuri'!AM125+'1-Inputuri'!AM127,0)</f>
        <v>0</v>
      </c>
      <c r="AI35" s="119">
        <f>IF(AI$8&lt;='1-Inputuri'!$I$106,'1-Inputuri'!AN125+'1-Inputuri'!AN127,0)</f>
        <v>0</v>
      </c>
      <c r="AJ35" s="119">
        <f>IF(AJ$8&lt;='1-Inputuri'!$I$106,'1-Inputuri'!AO125+'1-Inputuri'!AO127,0)</f>
        <v>0</v>
      </c>
      <c r="AK35" s="16"/>
    </row>
    <row r="36" spans="2:37" ht="25.5" outlineLevel="2" x14ac:dyDescent="0.3">
      <c r="B36" s="16"/>
      <c r="C36" s="128" t="s">
        <v>173</v>
      </c>
      <c r="D36" s="16"/>
      <c r="E36" s="83" t="s">
        <v>133</v>
      </c>
      <c r="F36" s="16"/>
      <c r="G36" s="84">
        <f>IF(G8&lt;='1-Inputuri'!$I$106,'1-Inputuri'!$I$80,0)</f>
        <v>0</v>
      </c>
      <c r="H36" s="84">
        <f>IF(H8&lt;='1-Inputuri'!$I$106,'1-Inputuri'!$I$80,0)</f>
        <v>0</v>
      </c>
      <c r="I36" s="84">
        <f>IF(I8&lt;='1-Inputuri'!$I$106,'1-Inputuri'!$I$80,0)</f>
        <v>0</v>
      </c>
      <c r="J36" s="84">
        <f>IF(J8&lt;='1-Inputuri'!$I$106,'1-Inputuri'!$I$80,0)</f>
        <v>0</v>
      </c>
      <c r="K36" s="84">
        <f>IF(K8&lt;='1-Inputuri'!$I$106,'1-Inputuri'!$I$80,0)</f>
        <v>0</v>
      </c>
      <c r="L36" s="84">
        <f>IF(L8&lt;='1-Inputuri'!$I$106,'1-Inputuri'!$I$80,0)</f>
        <v>0</v>
      </c>
      <c r="M36" s="84">
        <f>IF(M8&lt;='1-Inputuri'!$I$106,'1-Inputuri'!$I$80,0)</f>
        <v>0</v>
      </c>
      <c r="N36" s="84">
        <f>IF(N8&lt;='1-Inputuri'!$I$106,'1-Inputuri'!$I$80,0)</f>
        <v>0</v>
      </c>
      <c r="O36" s="84">
        <f>IF(O8&lt;='1-Inputuri'!$I$106,'1-Inputuri'!$I$80,0)</f>
        <v>0</v>
      </c>
      <c r="P36" s="84">
        <f>IF(P8&lt;='1-Inputuri'!$I$106,'1-Inputuri'!$I$80,0)</f>
        <v>0</v>
      </c>
      <c r="Q36" s="84">
        <f>IF(Q8&lt;='1-Inputuri'!$I$106,'1-Inputuri'!$I$80,0)</f>
        <v>0</v>
      </c>
      <c r="R36" s="84">
        <f>IF(R8&lt;='1-Inputuri'!$I$106,'1-Inputuri'!$I$80,0)</f>
        <v>0</v>
      </c>
      <c r="S36" s="84">
        <f>IF(S8&lt;='1-Inputuri'!$I$106,'1-Inputuri'!$I$80,0)</f>
        <v>0</v>
      </c>
      <c r="T36" s="84">
        <f>IF(T8&lt;='1-Inputuri'!$I$106,'1-Inputuri'!$I$80,0)</f>
        <v>0</v>
      </c>
      <c r="U36" s="84">
        <f>IF(U8&lt;='1-Inputuri'!$I$106,'1-Inputuri'!$I$80,0)</f>
        <v>0</v>
      </c>
      <c r="V36" s="84">
        <f>IF(V8&lt;='1-Inputuri'!$I$106,'1-Inputuri'!$I$80,0)</f>
        <v>0</v>
      </c>
      <c r="W36" s="84">
        <f>IF(W8&lt;='1-Inputuri'!$I$106,'1-Inputuri'!$I$80,0)</f>
        <v>0</v>
      </c>
      <c r="X36" s="84">
        <f>IF(X8&lt;='1-Inputuri'!$I$106,'1-Inputuri'!$I$80,0)</f>
        <v>0</v>
      </c>
      <c r="Y36" s="84">
        <f>IF(Y8&lt;='1-Inputuri'!$I$106,'1-Inputuri'!$I$80,0)</f>
        <v>0</v>
      </c>
      <c r="Z36" s="84">
        <f>IF(Z8&lt;='1-Inputuri'!$I$106,'1-Inputuri'!$I$80,0)</f>
        <v>0</v>
      </c>
      <c r="AA36" s="84">
        <f>IF(AA8&lt;='1-Inputuri'!$I$106,'1-Inputuri'!$I$80,0)</f>
        <v>0</v>
      </c>
      <c r="AB36" s="84">
        <f>IF(AB8&lt;='1-Inputuri'!$I$106,'1-Inputuri'!$I$80,0)</f>
        <v>0</v>
      </c>
      <c r="AC36" s="84">
        <f>IF(AC8&lt;='1-Inputuri'!$I$106,'1-Inputuri'!$I$80,0)</f>
        <v>0</v>
      </c>
      <c r="AD36" s="84">
        <f>IF(AD8&lt;='1-Inputuri'!$I$106,'1-Inputuri'!$I$80,0)</f>
        <v>0</v>
      </c>
      <c r="AE36" s="84">
        <f>IF(AE8&lt;='1-Inputuri'!$I$106,'1-Inputuri'!$I$80,0)</f>
        <v>0</v>
      </c>
      <c r="AF36" s="84">
        <f>IF(AF8&lt;='1-Inputuri'!$I$106,'1-Inputuri'!$I$80,0)</f>
        <v>0</v>
      </c>
      <c r="AG36" s="84">
        <f>IF(AG8&lt;='1-Inputuri'!$I$106,'1-Inputuri'!$I$80,0)</f>
        <v>0</v>
      </c>
      <c r="AH36" s="84">
        <f>IF(AH8&lt;='1-Inputuri'!$I$106,'1-Inputuri'!$I$80,0)</f>
        <v>0</v>
      </c>
      <c r="AI36" s="84">
        <f>IF(AI8&lt;='1-Inputuri'!$I$106,'1-Inputuri'!$I$80,0)</f>
        <v>0</v>
      </c>
      <c r="AJ36" s="84">
        <f>IF(AJ8&lt;='1-Inputuri'!$I$106,'1-Inputuri'!$I$80,0)</f>
        <v>0</v>
      </c>
      <c r="AK36" s="16"/>
    </row>
    <row r="37" spans="2:37" ht="18" customHeight="1" outlineLevel="2" x14ac:dyDescent="0.3">
      <c r="B37" s="16"/>
      <c r="C37" s="128" t="s">
        <v>174</v>
      </c>
      <c r="D37" s="16"/>
      <c r="E37" s="83" t="s">
        <v>133</v>
      </c>
      <c r="F37" s="16"/>
      <c r="G37" s="119">
        <f>IF(G$8&lt;='1-Inputuri'!$I$106,'1-Inputuri'!L129,0)</f>
        <v>0</v>
      </c>
      <c r="H37" s="119">
        <f>IF(H$8&lt;='1-Inputuri'!$I$106,'1-Inputuri'!M129,0)</f>
        <v>0</v>
      </c>
      <c r="I37" s="119">
        <f>IF(I$8&lt;='1-Inputuri'!$I$106,'1-Inputuri'!N129,0)</f>
        <v>0</v>
      </c>
      <c r="J37" s="119">
        <f>IF(J$8&lt;='1-Inputuri'!$I$106,'1-Inputuri'!O129,0)</f>
        <v>0</v>
      </c>
      <c r="K37" s="119">
        <f>IF(K$8&lt;='1-Inputuri'!$I$106,'1-Inputuri'!P129,0)</f>
        <v>0</v>
      </c>
      <c r="L37" s="119">
        <f>IF(L$8&lt;='1-Inputuri'!$I$106,'1-Inputuri'!Q129,0)</f>
        <v>0</v>
      </c>
      <c r="M37" s="119">
        <f>IF(M$8&lt;='1-Inputuri'!$I$106,'1-Inputuri'!R129,0)</f>
        <v>0</v>
      </c>
      <c r="N37" s="119">
        <f>IF(N$8&lt;='1-Inputuri'!$I$106,'1-Inputuri'!S129,0)</f>
        <v>0</v>
      </c>
      <c r="O37" s="119">
        <f>IF(O$8&lt;='1-Inputuri'!$I$106,'1-Inputuri'!T129,0)</f>
        <v>0</v>
      </c>
      <c r="P37" s="119">
        <f>IF(P$8&lt;='1-Inputuri'!$I$106,'1-Inputuri'!U129,0)</f>
        <v>0</v>
      </c>
      <c r="Q37" s="119">
        <f>IF(Q$8&lt;='1-Inputuri'!$I$106,'1-Inputuri'!V129,0)</f>
        <v>0</v>
      </c>
      <c r="R37" s="119">
        <f>IF(R$8&lt;='1-Inputuri'!$I$106,'1-Inputuri'!W129,0)</f>
        <v>0</v>
      </c>
      <c r="S37" s="119">
        <f>IF(S$8&lt;='1-Inputuri'!$I$106,'1-Inputuri'!X129,0)</f>
        <v>0</v>
      </c>
      <c r="T37" s="119">
        <f>IF(T$8&lt;='1-Inputuri'!$I$106,'1-Inputuri'!Y129,0)</f>
        <v>0</v>
      </c>
      <c r="U37" s="119">
        <f>IF(U$8&lt;='1-Inputuri'!$I$106,'1-Inputuri'!Z129,0)</f>
        <v>0</v>
      </c>
      <c r="V37" s="119">
        <f>IF(V$8&lt;='1-Inputuri'!$I$106,'1-Inputuri'!AA129,0)</f>
        <v>0</v>
      </c>
      <c r="W37" s="119">
        <f>IF(W$8&lt;='1-Inputuri'!$I$106,'1-Inputuri'!AB129,0)</f>
        <v>0</v>
      </c>
      <c r="X37" s="119">
        <f>IF(X$8&lt;='1-Inputuri'!$I$106,'1-Inputuri'!AC129,0)</f>
        <v>0</v>
      </c>
      <c r="Y37" s="119">
        <f>IF(Y$8&lt;='1-Inputuri'!$I$106,'1-Inputuri'!AD129,0)</f>
        <v>0</v>
      </c>
      <c r="Z37" s="119">
        <f>IF(Z$8&lt;='1-Inputuri'!$I$106,'1-Inputuri'!AE129,0)</f>
        <v>0</v>
      </c>
      <c r="AA37" s="119">
        <f>IF(AA$8&lt;='1-Inputuri'!$I$106,'1-Inputuri'!AF129,0)</f>
        <v>0</v>
      </c>
      <c r="AB37" s="119">
        <f>IF(AB$8&lt;='1-Inputuri'!$I$106,'1-Inputuri'!AG129,0)</f>
        <v>0</v>
      </c>
      <c r="AC37" s="119">
        <f>IF(AC$8&lt;='1-Inputuri'!$I$106,'1-Inputuri'!AH129,0)</f>
        <v>0</v>
      </c>
      <c r="AD37" s="119">
        <f>IF(AD$8&lt;='1-Inputuri'!$I$106,'1-Inputuri'!AI129,0)</f>
        <v>0</v>
      </c>
      <c r="AE37" s="119">
        <f>IF(AE$8&lt;='1-Inputuri'!$I$106,'1-Inputuri'!AJ129,0)</f>
        <v>0</v>
      </c>
      <c r="AF37" s="119">
        <f>IF(AF$8&lt;='1-Inputuri'!$I$106,'1-Inputuri'!AK129,0)</f>
        <v>0</v>
      </c>
      <c r="AG37" s="119">
        <f>IF(AG$8&lt;='1-Inputuri'!$I$106,'1-Inputuri'!AL129,0)</f>
        <v>0</v>
      </c>
      <c r="AH37" s="119">
        <f>IF(AH$8&lt;='1-Inputuri'!$I$106,'1-Inputuri'!AM129,0)</f>
        <v>0</v>
      </c>
      <c r="AI37" s="119">
        <f>IF(AI$8&lt;='1-Inputuri'!$I$106,'1-Inputuri'!AN129,0)</f>
        <v>0</v>
      </c>
      <c r="AJ37" s="119">
        <f>IF(AJ$8&lt;='1-Inputuri'!$I$106,'1-Inputuri'!AO129,0)</f>
        <v>0</v>
      </c>
      <c r="AK37" s="16"/>
    </row>
    <row r="38" spans="2:37" ht="25.5" outlineLevel="2" x14ac:dyDescent="0.3">
      <c r="B38" s="16"/>
      <c r="C38" s="128" t="s">
        <v>175</v>
      </c>
      <c r="D38" s="16"/>
      <c r="E38" s="83" t="s">
        <v>133</v>
      </c>
      <c r="F38" s="16"/>
      <c r="G38" s="84">
        <f>IF(G8&lt;='1-Inputuri'!$I$106,'1-Inputuri'!$I$79,0)</f>
        <v>0</v>
      </c>
      <c r="H38" s="84">
        <f>IF(H8&lt;='1-Inputuri'!$I$106,'1-Inputuri'!$I$79,0)</f>
        <v>0</v>
      </c>
      <c r="I38" s="84">
        <f>IF(I8&lt;='1-Inputuri'!$I$106,'1-Inputuri'!$I$79,0)</f>
        <v>0</v>
      </c>
      <c r="J38" s="84">
        <f>IF(J8&lt;='1-Inputuri'!$I$106,'1-Inputuri'!$I$79,0)</f>
        <v>0</v>
      </c>
      <c r="K38" s="84">
        <f>IF(K8&lt;='1-Inputuri'!$I$106,'1-Inputuri'!$I$79,0)</f>
        <v>0</v>
      </c>
      <c r="L38" s="84">
        <f>IF(L8&lt;='1-Inputuri'!$I$106,'1-Inputuri'!$I$79,0)</f>
        <v>0</v>
      </c>
      <c r="M38" s="84">
        <f>IF(M8&lt;='1-Inputuri'!$I$106,'1-Inputuri'!$I$79,0)</f>
        <v>0</v>
      </c>
      <c r="N38" s="84">
        <f>IF(N8&lt;='1-Inputuri'!$I$106,'1-Inputuri'!$I$79,0)</f>
        <v>0</v>
      </c>
      <c r="O38" s="84">
        <f>IF(O8&lt;='1-Inputuri'!$I$106,'1-Inputuri'!$I$79,0)</f>
        <v>0</v>
      </c>
      <c r="P38" s="84">
        <f>IF(P8&lt;='1-Inputuri'!$I$106,'1-Inputuri'!$I$79,0)</f>
        <v>0</v>
      </c>
      <c r="Q38" s="84">
        <f>IF(Q8&lt;='1-Inputuri'!$I$106,'1-Inputuri'!$I$79,0)</f>
        <v>0</v>
      </c>
      <c r="R38" s="84">
        <f>IF(R8&lt;='1-Inputuri'!$I$106,'1-Inputuri'!$I$79,0)</f>
        <v>0</v>
      </c>
      <c r="S38" s="84">
        <f>IF(S8&lt;='1-Inputuri'!$I$106,'1-Inputuri'!$I$79,0)</f>
        <v>0</v>
      </c>
      <c r="T38" s="84">
        <f>IF(T8&lt;='1-Inputuri'!$I$106,'1-Inputuri'!$I$79,0)</f>
        <v>0</v>
      </c>
      <c r="U38" s="84">
        <f>IF(U8&lt;='1-Inputuri'!$I$106,'1-Inputuri'!$I$79,0)</f>
        <v>0</v>
      </c>
      <c r="V38" s="84">
        <f>IF(V8&lt;='1-Inputuri'!$I$106,'1-Inputuri'!$I$79,0)</f>
        <v>0</v>
      </c>
      <c r="W38" s="84">
        <f>IF(W8&lt;='1-Inputuri'!$I$106,'1-Inputuri'!$I$79,0)</f>
        <v>0</v>
      </c>
      <c r="X38" s="84">
        <f>IF(X8&lt;='1-Inputuri'!$I$106,'1-Inputuri'!$I$79,0)</f>
        <v>0</v>
      </c>
      <c r="Y38" s="84">
        <f>IF(Y8&lt;='1-Inputuri'!$I$106,'1-Inputuri'!$I$79,0)</f>
        <v>0</v>
      </c>
      <c r="Z38" s="84">
        <f>IF(Z8&lt;='1-Inputuri'!$I$106,'1-Inputuri'!$I$79,0)</f>
        <v>0</v>
      </c>
      <c r="AA38" s="84">
        <f>IF(AA8&lt;='1-Inputuri'!$I$106,'1-Inputuri'!$I$79,0)</f>
        <v>0</v>
      </c>
      <c r="AB38" s="84">
        <f>IF(AB8&lt;='1-Inputuri'!$I$106,'1-Inputuri'!$I$79,0)</f>
        <v>0</v>
      </c>
      <c r="AC38" s="84">
        <f>IF(AC8&lt;='1-Inputuri'!$I$106,'1-Inputuri'!$I$79,0)</f>
        <v>0</v>
      </c>
      <c r="AD38" s="84">
        <f>IF(AD8&lt;='1-Inputuri'!$I$106,'1-Inputuri'!$I$79,0)</f>
        <v>0</v>
      </c>
      <c r="AE38" s="84">
        <f>IF(AE8&lt;='1-Inputuri'!$I$106,'1-Inputuri'!$I$79,0)</f>
        <v>0</v>
      </c>
      <c r="AF38" s="84">
        <f>IF(AF8&lt;='1-Inputuri'!$I$106,'1-Inputuri'!$I$79,0)</f>
        <v>0</v>
      </c>
      <c r="AG38" s="84">
        <f>IF(AG8&lt;='1-Inputuri'!$I$106,'1-Inputuri'!$I$79,0)</f>
        <v>0</v>
      </c>
      <c r="AH38" s="84">
        <f>IF(AH8&lt;='1-Inputuri'!$I$106,'1-Inputuri'!$I$79,0)</f>
        <v>0</v>
      </c>
      <c r="AI38" s="84">
        <f>IF(AI8&lt;='1-Inputuri'!$I$106,'1-Inputuri'!$I$79,0)</f>
        <v>0</v>
      </c>
      <c r="AJ38" s="84">
        <f>IF(AJ8&lt;='1-Inputuri'!$I$106,'1-Inputuri'!$I$79,0)</f>
        <v>0</v>
      </c>
      <c r="AK38" s="16"/>
    </row>
    <row r="39" spans="2:37" ht="21" customHeight="1" outlineLevel="2" x14ac:dyDescent="0.3">
      <c r="B39" s="16"/>
      <c r="C39" s="128" t="s">
        <v>176</v>
      </c>
      <c r="D39" s="16"/>
      <c r="E39" s="83" t="s">
        <v>133</v>
      </c>
      <c r="F39" s="16"/>
      <c r="G39" s="84">
        <f>IF(AND(0&lt;G8,G8&lt;='1-Inputuri'!$I$106),'1-Inputuri'!$J$106,0)</f>
        <v>0</v>
      </c>
      <c r="H39" s="84">
        <f>IF(AND(0&lt;H8,H8&lt;='1-Inputuri'!$I$106),'1-Inputuri'!$J$106,0)</f>
        <v>0</v>
      </c>
      <c r="I39" s="84">
        <f>IF(AND(0&lt;I8,I8&lt;='1-Inputuri'!$I$106),'1-Inputuri'!$J$106,0)</f>
        <v>0</v>
      </c>
      <c r="J39" s="84">
        <f>IF(AND(0&lt;J8,J8&lt;='1-Inputuri'!$I$106),'1-Inputuri'!$J$106,0)</f>
        <v>0</v>
      </c>
      <c r="K39" s="84">
        <f>IF(AND(0&lt;K8,K8&lt;='1-Inputuri'!$I$106),'1-Inputuri'!$J$106,0)</f>
        <v>0</v>
      </c>
      <c r="L39" s="84">
        <f>IF(AND(0&lt;L8,L8&lt;='1-Inputuri'!$I$106),'1-Inputuri'!$J$106,0)</f>
        <v>0</v>
      </c>
      <c r="M39" s="84">
        <f>IF(AND(0&lt;M8,M8&lt;='1-Inputuri'!$I$106),'1-Inputuri'!$J$106,0)</f>
        <v>0</v>
      </c>
      <c r="N39" s="84">
        <f>IF(AND(0&lt;N8,N8&lt;='1-Inputuri'!$I$106),'1-Inputuri'!$J$106,0)</f>
        <v>0</v>
      </c>
      <c r="O39" s="84">
        <f>IF(AND(0&lt;O8,O8&lt;='1-Inputuri'!$I$106),'1-Inputuri'!$J$106,0)</f>
        <v>0</v>
      </c>
      <c r="P39" s="84">
        <f>IF(AND(0&lt;P8,P8&lt;='1-Inputuri'!$I$106),'1-Inputuri'!$J$106,0)</f>
        <v>0</v>
      </c>
      <c r="Q39" s="84">
        <f>IF(AND(0&lt;Q8,Q8&lt;='1-Inputuri'!$I$106),'1-Inputuri'!$J$106,0)</f>
        <v>0</v>
      </c>
      <c r="R39" s="84">
        <f>IF(AND(0&lt;R8,R8&lt;='1-Inputuri'!$I$106),'1-Inputuri'!$J$106,0)</f>
        <v>0</v>
      </c>
      <c r="S39" s="84">
        <f>IF(AND(0&lt;S8,S8&lt;='1-Inputuri'!$I$106),'1-Inputuri'!$J$106,0)</f>
        <v>0</v>
      </c>
      <c r="T39" s="84">
        <f>IF(AND(0&lt;T8,T8&lt;='1-Inputuri'!$I$106),'1-Inputuri'!$J$106,0)</f>
        <v>0</v>
      </c>
      <c r="U39" s="84">
        <f>IF(AND(0&lt;U8,U8&lt;='1-Inputuri'!$I$106),'1-Inputuri'!$J$106,0)</f>
        <v>0</v>
      </c>
      <c r="V39" s="84">
        <f>IF(AND(0&lt;V8,V8&lt;='1-Inputuri'!$I$106),'1-Inputuri'!$J$106,0)</f>
        <v>0</v>
      </c>
      <c r="W39" s="84">
        <f>IF(AND(0&lt;W8,W8&lt;='1-Inputuri'!$I$106),'1-Inputuri'!$J$106,0)</f>
        <v>0</v>
      </c>
      <c r="X39" s="84">
        <f>IF(AND(0&lt;X8,X8&lt;='1-Inputuri'!$I$106),'1-Inputuri'!$J$106,0)</f>
        <v>0</v>
      </c>
      <c r="Y39" s="84">
        <f>IF(AND(0&lt;Y8,Y8&lt;='1-Inputuri'!$I$106),'1-Inputuri'!$J$106,0)</f>
        <v>0</v>
      </c>
      <c r="Z39" s="84">
        <f>IF(AND(0&lt;Z8,Z8&lt;='1-Inputuri'!$I$106),'1-Inputuri'!$J$106,0)</f>
        <v>0</v>
      </c>
      <c r="AA39" s="84">
        <f>IF(AND(0&lt;AA8,AA8&lt;='1-Inputuri'!$I$106),'1-Inputuri'!$J$106,0)</f>
        <v>0</v>
      </c>
      <c r="AB39" s="84">
        <f>IF(AND(0&lt;AB8,AB8&lt;='1-Inputuri'!$I$106),'1-Inputuri'!$J$106,0)</f>
        <v>0</v>
      </c>
      <c r="AC39" s="84">
        <f>IF(AND(0&lt;AC8,AC8&lt;='1-Inputuri'!$I$106),'1-Inputuri'!$J$106,0)</f>
        <v>0</v>
      </c>
      <c r="AD39" s="84">
        <f>IF(AND(0&lt;AD8,AD8&lt;='1-Inputuri'!$I$106),'1-Inputuri'!$J$106,0)</f>
        <v>0</v>
      </c>
      <c r="AE39" s="84">
        <f>IF(AND(0&lt;AE8,AE8&lt;='1-Inputuri'!$I$106),'1-Inputuri'!$J$106,0)</f>
        <v>0</v>
      </c>
      <c r="AF39" s="84">
        <f>IF(AND(0&lt;AF8,AF8&lt;='1-Inputuri'!$I$106),'1-Inputuri'!$J$106,0)</f>
        <v>0</v>
      </c>
      <c r="AG39" s="84">
        <f>IF(AND(0&lt;AG8,AG8&lt;='1-Inputuri'!$I$106),'1-Inputuri'!$J$106,0)</f>
        <v>0</v>
      </c>
      <c r="AH39" s="84">
        <f>IF(AND(0&lt;AH8,AH8&lt;='1-Inputuri'!$I$106),'1-Inputuri'!$J$106,0)</f>
        <v>0</v>
      </c>
      <c r="AI39" s="84">
        <f>IF(AND(0&lt;AI8,AI8&lt;='1-Inputuri'!$I$106),'1-Inputuri'!$J$106,0)</f>
        <v>0</v>
      </c>
      <c r="AJ39" s="84">
        <f>IF(AND(0&lt;AJ8,AJ8&lt;='1-Inputuri'!$I$106),'1-Inputuri'!$J$106,0)</f>
        <v>0</v>
      </c>
      <c r="AK39" s="16"/>
    </row>
    <row r="40" spans="2:37" ht="16.899999999999999" customHeight="1" outlineLevel="2" x14ac:dyDescent="0.3">
      <c r="B40" s="16"/>
      <c r="C40" s="45" t="s">
        <v>177</v>
      </c>
      <c r="D40" s="16"/>
      <c r="E40" s="180" t="s">
        <v>133</v>
      </c>
      <c r="F40" s="16"/>
      <c r="G40" s="208">
        <f>SUM(G30:G39)</f>
        <v>0</v>
      </c>
      <c r="H40" s="208">
        <f t="shared" ref="H40:AJ40" si="4">SUM(H30:H39)</f>
        <v>0</v>
      </c>
      <c r="I40" s="208">
        <f t="shared" si="4"/>
        <v>0</v>
      </c>
      <c r="J40" s="208">
        <f t="shared" si="4"/>
        <v>0</v>
      </c>
      <c r="K40" s="208">
        <f t="shared" si="4"/>
        <v>0</v>
      </c>
      <c r="L40" s="208">
        <f t="shared" si="4"/>
        <v>0</v>
      </c>
      <c r="M40" s="208">
        <f t="shared" si="4"/>
        <v>0</v>
      </c>
      <c r="N40" s="208">
        <f t="shared" si="4"/>
        <v>0</v>
      </c>
      <c r="O40" s="208">
        <f t="shared" si="4"/>
        <v>0</v>
      </c>
      <c r="P40" s="208">
        <f t="shared" si="4"/>
        <v>0</v>
      </c>
      <c r="Q40" s="208">
        <f t="shared" si="4"/>
        <v>0</v>
      </c>
      <c r="R40" s="208">
        <f t="shared" si="4"/>
        <v>0</v>
      </c>
      <c r="S40" s="208">
        <f t="shared" si="4"/>
        <v>0</v>
      </c>
      <c r="T40" s="208">
        <f t="shared" si="4"/>
        <v>0</v>
      </c>
      <c r="U40" s="208">
        <f t="shared" si="4"/>
        <v>0</v>
      </c>
      <c r="V40" s="208">
        <f t="shared" si="4"/>
        <v>0</v>
      </c>
      <c r="W40" s="208">
        <f t="shared" si="4"/>
        <v>0</v>
      </c>
      <c r="X40" s="208">
        <f t="shared" si="4"/>
        <v>0</v>
      </c>
      <c r="Y40" s="208">
        <f t="shared" si="4"/>
        <v>0</v>
      </c>
      <c r="Z40" s="208">
        <f t="shared" si="4"/>
        <v>0</v>
      </c>
      <c r="AA40" s="208">
        <f t="shared" si="4"/>
        <v>0</v>
      </c>
      <c r="AB40" s="208">
        <f t="shared" si="4"/>
        <v>0</v>
      </c>
      <c r="AC40" s="208">
        <f t="shared" si="4"/>
        <v>0</v>
      </c>
      <c r="AD40" s="208">
        <f t="shared" si="4"/>
        <v>0</v>
      </c>
      <c r="AE40" s="208">
        <f t="shared" si="4"/>
        <v>0</v>
      </c>
      <c r="AF40" s="208">
        <f t="shared" si="4"/>
        <v>0</v>
      </c>
      <c r="AG40" s="208">
        <f t="shared" si="4"/>
        <v>0</v>
      </c>
      <c r="AH40" s="208">
        <f t="shared" si="4"/>
        <v>0</v>
      </c>
      <c r="AI40" s="208">
        <f t="shared" si="4"/>
        <v>0</v>
      </c>
      <c r="AJ40" s="208">
        <f t="shared" si="4"/>
        <v>0</v>
      </c>
      <c r="AK40" s="16"/>
    </row>
    <row r="41" spans="2:37" outlineLevel="2" x14ac:dyDescent="0.3">
      <c r="B41" s="16"/>
      <c r="C41" s="185"/>
      <c r="D41" s="18"/>
      <c r="E41" s="186"/>
      <c r="F41" s="18"/>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6"/>
    </row>
    <row r="42" spans="2:37" ht="33" outlineLevel="2" x14ac:dyDescent="0.3">
      <c r="B42" s="16"/>
      <c r="C42" s="45" t="s">
        <v>179</v>
      </c>
      <c r="D42" s="16"/>
      <c r="E42" s="180" t="s">
        <v>133</v>
      </c>
      <c r="F42" s="16"/>
      <c r="G42" s="208">
        <f>G27-G40</f>
        <v>0</v>
      </c>
      <c r="H42" s="208">
        <f t="shared" ref="H42:AJ42" si="5">H27-H40</f>
        <v>0</v>
      </c>
      <c r="I42" s="208">
        <f t="shared" si="5"/>
        <v>0</v>
      </c>
      <c r="J42" s="208">
        <f t="shared" si="5"/>
        <v>0</v>
      </c>
      <c r="K42" s="208">
        <f t="shared" si="5"/>
        <v>0</v>
      </c>
      <c r="L42" s="208">
        <f t="shared" si="5"/>
        <v>0</v>
      </c>
      <c r="M42" s="208">
        <f t="shared" si="5"/>
        <v>0</v>
      </c>
      <c r="N42" s="208">
        <f t="shared" si="5"/>
        <v>0</v>
      </c>
      <c r="O42" s="208">
        <f t="shared" si="5"/>
        <v>0</v>
      </c>
      <c r="P42" s="208">
        <f t="shared" si="5"/>
        <v>0</v>
      </c>
      <c r="Q42" s="208">
        <f t="shared" si="5"/>
        <v>0</v>
      </c>
      <c r="R42" s="208">
        <f t="shared" si="5"/>
        <v>0</v>
      </c>
      <c r="S42" s="208">
        <f t="shared" si="5"/>
        <v>0</v>
      </c>
      <c r="T42" s="208">
        <f t="shared" si="5"/>
        <v>0</v>
      </c>
      <c r="U42" s="208">
        <f t="shared" si="5"/>
        <v>0</v>
      </c>
      <c r="V42" s="208">
        <f t="shared" si="5"/>
        <v>0</v>
      </c>
      <c r="W42" s="208">
        <f t="shared" si="5"/>
        <v>0</v>
      </c>
      <c r="X42" s="208">
        <f t="shared" si="5"/>
        <v>0</v>
      </c>
      <c r="Y42" s="208">
        <f t="shared" si="5"/>
        <v>0</v>
      </c>
      <c r="Z42" s="208">
        <f t="shared" si="5"/>
        <v>0</v>
      </c>
      <c r="AA42" s="208">
        <f t="shared" si="5"/>
        <v>0</v>
      </c>
      <c r="AB42" s="208">
        <f t="shared" si="5"/>
        <v>0</v>
      </c>
      <c r="AC42" s="208">
        <f t="shared" si="5"/>
        <v>0</v>
      </c>
      <c r="AD42" s="208">
        <f t="shared" si="5"/>
        <v>0</v>
      </c>
      <c r="AE42" s="208">
        <f t="shared" si="5"/>
        <v>0</v>
      </c>
      <c r="AF42" s="208">
        <f t="shared" si="5"/>
        <v>0</v>
      </c>
      <c r="AG42" s="208">
        <f t="shared" si="5"/>
        <v>0</v>
      </c>
      <c r="AH42" s="208">
        <f t="shared" si="5"/>
        <v>0</v>
      </c>
      <c r="AI42" s="208">
        <f t="shared" si="5"/>
        <v>0</v>
      </c>
      <c r="AJ42" s="208">
        <f t="shared" si="5"/>
        <v>0</v>
      </c>
      <c r="AK42" s="16"/>
    </row>
    <row r="43" spans="2:37" outlineLevel="2" x14ac:dyDescent="0.3">
      <c r="B43" s="16"/>
      <c r="C43" s="185"/>
      <c r="D43" s="18"/>
      <c r="E43" s="186"/>
      <c r="F43" s="18"/>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6"/>
    </row>
    <row r="44" spans="2:37" ht="33" outlineLevel="2" x14ac:dyDescent="0.3">
      <c r="B44" s="16"/>
      <c r="C44" s="45" t="s">
        <v>178</v>
      </c>
      <c r="D44" s="16"/>
      <c r="E44" s="180" t="s">
        <v>133</v>
      </c>
      <c r="F44" s="16"/>
      <c r="G44" s="208">
        <f>G42+G38+G39</f>
        <v>0</v>
      </c>
      <c r="H44" s="208">
        <f t="shared" ref="H44:AJ44" si="6">H42+H38+H39</f>
        <v>0</v>
      </c>
      <c r="I44" s="208">
        <f t="shared" si="6"/>
        <v>0</v>
      </c>
      <c r="J44" s="208">
        <f t="shared" si="6"/>
        <v>0</v>
      </c>
      <c r="K44" s="208">
        <f t="shared" si="6"/>
        <v>0</v>
      </c>
      <c r="L44" s="208">
        <f t="shared" si="6"/>
        <v>0</v>
      </c>
      <c r="M44" s="208">
        <f t="shared" si="6"/>
        <v>0</v>
      </c>
      <c r="N44" s="208">
        <f t="shared" si="6"/>
        <v>0</v>
      </c>
      <c r="O44" s="208">
        <f t="shared" si="6"/>
        <v>0</v>
      </c>
      <c r="P44" s="208">
        <f t="shared" si="6"/>
        <v>0</v>
      </c>
      <c r="Q44" s="208">
        <f t="shared" si="6"/>
        <v>0</v>
      </c>
      <c r="R44" s="208">
        <f t="shared" si="6"/>
        <v>0</v>
      </c>
      <c r="S44" s="208">
        <f t="shared" si="6"/>
        <v>0</v>
      </c>
      <c r="T44" s="208">
        <f t="shared" si="6"/>
        <v>0</v>
      </c>
      <c r="U44" s="208">
        <f t="shared" si="6"/>
        <v>0</v>
      </c>
      <c r="V44" s="208">
        <f t="shared" si="6"/>
        <v>0</v>
      </c>
      <c r="W44" s="208">
        <f t="shared" si="6"/>
        <v>0</v>
      </c>
      <c r="X44" s="208">
        <f t="shared" si="6"/>
        <v>0</v>
      </c>
      <c r="Y44" s="208">
        <f t="shared" si="6"/>
        <v>0</v>
      </c>
      <c r="Z44" s="208">
        <f t="shared" si="6"/>
        <v>0</v>
      </c>
      <c r="AA44" s="208">
        <f t="shared" si="6"/>
        <v>0</v>
      </c>
      <c r="AB44" s="208">
        <f t="shared" si="6"/>
        <v>0</v>
      </c>
      <c r="AC44" s="208">
        <f t="shared" si="6"/>
        <v>0</v>
      </c>
      <c r="AD44" s="208">
        <f t="shared" si="6"/>
        <v>0</v>
      </c>
      <c r="AE44" s="208">
        <f t="shared" si="6"/>
        <v>0</v>
      </c>
      <c r="AF44" s="208">
        <f t="shared" si="6"/>
        <v>0</v>
      </c>
      <c r="AG44" s="208">
        <f t="shared" si="6"/>
        <v>0</v>
      </c>
      <c r="AH44" s="208">
        <f t="shared" si="6"/>
        <v>0</v>
      </c>
      <c r="AI44" s="208">
        <f t="shared" si="6"/>
        <v>0</v>
      </c>
      <c r="AJ44" s="208">
        <f t="shared" si="6"/>
        <v>0</v>
      </c>
      <c r="AK44" s="16"/>
    </row>
    <row r="45" spans="2:37" outlineLevel="2" x14ac:dyDescent="0.3">
      <c r="B45" s="16"/>
      <c r="C45" s="51"/>
      <c r="D45" s="16"/>
      <c r="E45" s="49"/>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row>
    <row r="46" spans="2:37" x14ac:dyDescent="0.3">
      <c r="B46" s="16"/>
      <c r="C46" s="51"/>
      <c r="D46" s="16"/>
      <c r="E46" s="49"/>
      <c r="F46" s="16"/>
      <c r="G46" s="16"/>
      <c r="H46" s="16"/>
      <c r="I46" s="16"/>
      <c r="J46" s="16"/>
      <c r="K46" s="16"/>
      <c r="L46" s="177"/>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row>
    <row r="47" spans="2:37" x14ac:dyDescent="0.3">
      <c r="E47" s="19"/>
    </row>
    <row r="48" spans="2:37" x14ac:dyDescent="0.3">
      <c r="E48" s="19"/>
    </row>
    <row r="49" spans="2:37" x14ac:dyDescent="0.3">
      <c r="B49" s="16"/>
      <c r="C49" s="51"/>
      <c r="D49" s="16"/>
      <c r="E49" s="49"/>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row>
    <row r="50" spans="2:37" s="35" customFormat="1" ht="23.45" customHeight="1" x14ac:dyDescent="0.25">
      <c r="B50" s="30"/>
      <c r="C50" s="31" t="s">
        <v>181</v>
      </c>
      <c r="D50" s="32"/>
      <c r="E50" s="70"/>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0"/>
    </row>
    <row r="51" spans="2:37" outlineLevel="1" x14ac:dyDescent="0.3">
      <c r="B51" s="16"/>
      <c r="C51" s="51"/>
      <c r="D51" s="16"/>
      <c r="E51" s="188" t="str">
        <f>CONCATENATE("NPV @ ",FDR*100,"%")</f>
        <v>NPV @ 5,4%</v>
      </c>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row>
    <row r="52" spans="2:37" outlineLevel="1" x14ac:dyDescent="0.3">
      <c r="B52" s="16"/>
      <c r="C52" s="189" t="s">
        <v>182</v>
      </c>
      <c r="D52" s="16"/>
      <c r="E52" s="209">
        <f>G52+NPV(FDR,H52:AJ52)</f>
        <v>0</v>
      </c>
      <c r="F52" s="108"/>
      <c r="G52" s="210">
        <f>IF(G8&lt;='1-Inputuri'!$I$106,'1-Inputuri'!L115,0)</f>
        <v>0</v>
      </c>
      <c r="H52" s="210">
        <f>IF(H8&lt;='1-Inputuri'!$I$106,'1-Inputuri'!M115,0)</f>
        <v>0</v>
      </c>
      <c r="I52" s="210">
        <f>IF(I8&lt;='1-Inputuri'!$I$106,'1-Inputuri'!N115,0)</f>
        <v>0</v>
      </c>
      <c r="J52" s="210">
        <f>IF(J8&lt;='1-Inputuri'!$I$106,'1-Inputuri'!O115,0)</f>
        <v>0</v>
      </c>
      <c r="K52" s="210">
        <f>IF(K8&lt;='1-Inputuri'!$I$106,'1-Inputuri'!P115,0)</f>
        <v>0</v>
      </c>
      <c r="L52" s="210">
        <f>IF(L8&lt;='1-Inputuri'!$I$106,'1-Inputuri'!Q115,0)</f>
        <v>0</v>
      </c>
      <c r="M52" s="210">
        <f>IF(M8&lt;='1-Inputuri'!$I$106,'1-Inputuri'!R115,0)</f>
        <v>0</v>
      </c>
      <c r="N52" s="210">
        <f>IF(N8&lt;='1-Inputuri'!$I$106,'1-Inputuri'!S115,0)</f>
        <v>0</v>
      </c>
      <c r="O52" s="210">
        <f>IF(O8&lt;='1-Inputuri'!$I$106,'1-Inputuri'!T115,0)</f>
        <v>0</v>
      </c>
      <c r="P52" s="210">
        <f>IF(P8&lt;='1-Inputuri'!$I$106,'1-Inputuri'!U115,0)</f>
        <v>0</v>
      </c>
      <c r="Q52" s="210">
        <f>IF(Q8&lt;='1-Inputuri'!$I$106,'1-Inputuri'!V115,0)</f>
        <v>0</v>
      </c>
      <c r="R52" s="210">
        <f>IF(R8&lt;='1-Inputuri'!$I$106,'1-Inputuri'!W115,0)</f>
        <v>0</v>
      </c>
      <c r="S52" s="210">
        <f>IF(S8&lt;='1-Inputuri'!$I$106,'1-Inputuri'!X115,0)</f>
        <v>0</v>
      </c>
      <c r="T52" s="210">
        <f>IF(T8&lt;='1-Inputuri'!$I$106,'1-Inputuri'!Y115,0)</f>
        <v>0</v>
      </c>
      <c r="U52" s="210">
        <f>IF(U8&lt;='1-Inputuri'!$I$106,'1-Inputuri'!Z115,0)</f>
        <v>0</v>
      </c>
      <c r="V52" s="210">
        <f>IF(V8&lt;='1-Inputuri'!$I$106,'1-Inputuri'!AA115,0)</f>
        <v>0</v>
      </c>
      <c r="W52" s="210">
        <f>IF(W8&lt;='1-Inputuri'!$I$106,'1-Inputuri'!AB115,0)</f>
        <v>0</v>
      </c>
      <c r="X52" s="210">
        <f>IF(X8&lt;='1-Inputuri'!$I$106,'1-Inputuri'!AC115,0)</f>
        <v>0</v>
      </c>
      <c r="Y52" s="210">
        <f>IF(Y8&lt;='1-Inputuri'!$I$106,'1-Inputuri'!AD115,0)</f>
        <v>0</v>
      </c>
      <c r="Z52" s="210">
        <f>IF(Z8&lt;='1-Inputuri'!$I$106,'1-Inputuri'!AE115,0)</f>
        <v>0</v>
      </c>
      <c r="AA52" s="210">
        <f>IF(AA8&lt;='1-Inputuri'!$I$106,'1-Inputuri'!AF115,0)</f>
        <v>0</v>
      </c>
      <c r="AB52" s="210">
        <f>IF(AB8&lt;='1-Inputuri'!$I$106,'1-Inputuri'!AG115,0)</f>
        <v>0</v>
      </c>
      <c r="AC52" s="210">
        <f>IF(AC8&lt;='1-Inputuri'!$I$106,'1-Inputuri'!AH115,0)</f>
        <v>0</v>
      </c>
      <c r="AD52" s="210">
        <f>IF(AD8&lt;='1-Inputuri'!$I$106,'1-Inputuri'!AI115,0)</f>
        <v>0</v>
      </c>
      <c r="AE52" s="210">
        <f>IF(AE8&lt;='1-Inputuri'!$I$106,'1-Inputuri'!AJ115,0)</f>
        <v>0</v>
      </c>
      <c r="AF52" s="210">
        <f>IF(AF8&lt;='1-Inputuri'!$I$106,'1-Inputuri'!AK115,0)</f>
        <v>0</v>
      </c>
      <c r="AG52" s="210">
        <f>IF(AG8&lt;='1-Inputuri'!$I$106,'1-Inputuri'!AL115,0)</f>
        <v>0</v>
      </c>
      <c r="AH52" s="210">
        <f>IF(AH8&lt;='1-Inputuri'!$I$106,'1-Inputuri'!AM115,0)</f>
        <v>0</v>
      </c>
      <c r="AI52" s="210">
        <f>IF(AI8&lt;='1-Inputuri'!$I$106,'1-Inputuri'!AN115,0)</f>
        <v>0</v>
      </c>
      <c r="AJ52" s="210">
        <f>IF(AJ8&lt;='1-Inputuri'!$I$106,'1-Inputuri'!AO115,0)</f>
        <v>0</v>
      </c>
      <c r="AK52" s="16"/>
    </row>
    <row r="53" spans="2:37" outlineLevel="1" x14ac:dyDescent="0.3">
      <c r="B53" s="16"/>
      <c r="C53" s="189" t="s">
        <v>183</v>
      </c>
      <c r="D53" s="16"/>
      <c r="E53" s="209">
        <f>G53+NPV(FDR,H53:AJ53)</f>
        <v>0</v>
      </c>
      <c r="F53" s="108"/>
      <c r="G53" s="210">
        <f>IF(G8&lt;='1-Inputuri'!$I$106,-'1-Inputuri'!L138+'1-Inputuri'!L127,0)</f>
        <v>0</v>
      </c>
      <c r="H53" s="210">
        <f>IF(H8&lt;='1-Inputuri'!$I$106,-'1-Inputuri'!M138+'1-Inputuri'!M127,0)</f>
        <v>0</v>
      </c>
      <c r="I53" s="210">
        <f>IF(I8&lt;='1-Inputuri'!$I$106,-'1-Inputuri'!N138+'1-Inputuri'!N127,0)</f>
        <v>0</v>
      </c>
      <c r="J53" s="210">
        <f>IF(J8&lt;='1-Inputuri'!$I$106,-'1-Inputuri'!O138+'1-Inputuri'!O127,0)</f>
        <v>0</v>
      </c>
      <c r="K53" s="210">
        <f>IF(K8&lt;='1-Inputuri'!$I$106,-'1-Inputuri'!P138+'1-Inputuri'!P127,0)</f>
        <v>0</v>
      </c>
      <c r="L53" s="210">
        <f>IF(L8&lt;='1-Inputuri'!$I$106,-'1-Inputuri'!Q138+'1-Inputuri'!Q127,0)</f>
        <v>0</v>
      </c>
      <c r="M53" s="210">
        <f>IF(M8&lt;='1-Inputuri'!$I$106,-'1-Inputuri'!R138+'1-Inputuri'!R127,0)</f>
        <v>0</v>
      </c>
      <c r="N53" s="210">
        <f>IF(N8&lt;='1-Inputuri'!$I$106,-'1-Inputuri'!S138+'1-Inputuri'!S127,0)</f>
        <v>0</v>
      </c>
      <c r="O53" s="210">
        <f>IF(O8&lt;='1-Inputuri'!$I$106,-'1-Inputuri'!T138+'1-Inputuri'!T127,0)</f>
        <v>0</v>
      </c>
      <c r="P53" s="210">
        <f>IF(P8&lt;='1-Inputuri'!$I$106,-'1-Inputuri'!U138+'1-Inputuri'!U127,0)</f>
        <v>0</v>
      </c>
      <c r="Q53" s="210">
        <f>IF(Q8&lt;='1-Inputuri'!$I$106,-'1-Inputuri'!V138+'1-Inputuri'!V127,0)</f>
        <v>0</v>
      </c>
      <c r="R53" s="210">
        <f>IF(R8&lt;='1-Inputuri'!$I$106,-'1-Inputuri'!W138+'1-Inputuri'!W127,0)</f>
        <v>0</v>
      </c>
      <c r="S53" s="210">
        <f>IF(S8&lt;='1-Inputuri'!$I$106,-'1-Inputuri'!X138+'1-Inputuri'!X127,0)</f>
        <v>0</v>
      </c>
      <c r="T53" s="210">
        <f>IF(T8&lt;='1-Inputuri'!$I$106,-'1-Inputuri'!Y138+'1-Inputuri'!Y127,0)</f>
        <v>0</v>
      </c>
      <c r="U53" s="210">
        <f>IF(U8&lt;='1-Inputuri'!$I$106,-'1-Inputuri'!Z138+'1-Inputuri'!Z127,0)</f>
        <v>0</v>
      </c>
      <c r="V53" s="210">
        <f>IF(V8&lt;='1-Inputuri'!$I$106,-'1-Inputuri'!AA138+'1-Inputuri'!AA127,0)</f>
        <v>0</v>
      </c>
      <c r="W53" s="210">
        <f>IF(W8&lt;='1-Inputuri'!$I$106,-'1-Inputuri'!AB138+'1-Inputuri'!AB127,0)</f>
        <v>0</v>
      </c>
      <c r="X53" s="210">
        <f>IF(X8&lt;='1-Inputuri'!$I$106,-'1-Inputuri'!AC138+'1-Inputuri'!AC127,0)</f>
        <v>0</v>
      </c>
      <c r="Y53" s="210">
        <f>IF(Y8&lt;='1-Inputuri'!$I$106,-'1-Inputuri'!AD138+'1-Inputuri'!AD127,0)</f>
        <v>0</v>
      </c>
      <c r="Z53" s="210">
        <f>IF(Z8&lt;='1-Inputuri'!$I$106,-'1-Inputuri'!AE138+'1-Inputuri'!AE127,0)</f>
        <v>0</v>
      </c>
      <c r="AA53" s="210">
        <f>IF(AA8&lt;='1-Inputuri'!$I$106,-'1-Inputuri'!AF138+'1-Inputuri'!AF127,0)</f>
        <v>0</v>
      </c>
      <c r="AB53" s="210">
        <f>IF(AB8&lt;='1-Inputuri'!$I$106,-'1-Inputuri'!AG138+'1-Inputuri'!AG127,0)</f>
        <v>0</v>
      </c>
      <c r="AC53" s="210">
        <f>IF(AC8&lt;='1-Inputuri'!$I$106,-'1-Inputuri'!AH138+'1-Inputuri'!AH127,0)</f>
        <v>0</v>
      </c>
      <c r="AD53" s="210">
        <f>IF(AD8&lt;='1-Inputuri'!$I$106,-'1-Inputuri'!AI138+'1-Inputuri'!AI127,0)</f>
        <v>0</v>
      </c>
      <c r="AE53" s="210">
        <f>IF(AE8&lt;='1-Inputuri'!$I$106,-'1-Inputuri'!AJ138+'1-Inputuri'!AJ127,0)</f>
        <v>0</v>
      </c>
      <c r="AF53" s="210">
        <f>IF(AF8&lt;='1-Inputuri'!$I$106,-'1-Inputuri'!AK138+'1-Inputuri'!AK127,0)</f>
        <v>0</v>
      </c>
      <c r="AG53" s="210">
        <f>IF(AG8&lt;='1-Inputuri'!$I$106,-'1-Inputuri'!AL138+'1-Inputuri'!AL127,0)</f>
        <v>0</v>
      </c>
      <c r="AH53" s="210">
        <f>IF(AH8&lt;='1-Inputuri'!$I$106,-'1-Inputuri'!AM138+'1-Inputuri'!AM127,0)</f>
        <v>0</v>
      </c>
      <c r="AI53" s="210">
        <f>IF(AI8&lt;='1-Inputuri'!$I$106,-'1-Inputuri'!AN138+'1-Inputuri'!AN127,0)</f>
        <v>0</v>
      </c>
      <c r="AJ53" s="210">
        <f>IF(AJ8&lt;='1-Inputuri'!$I$106,-'1-Inputuri'!AO138+'1-Inputuri'!AO127,0)</f>
        <v>0</v>
      </c>
      <c r="AK53" s="16"/>
    </row>
    <row r="54" spans="2:37" outlineLevel="1" x14ac:dyDescent="0.3">
      <c r="B54" s="16"/>
      <c r="C54" s="189" t="s">
        <v>184</v>
      </c>
      <c r="D54" s="16"/>
      <c r="E54" s="209">
        <f>G54+NPV(FDR,H54:AJ54)</f>
        <v>0</v>
      </c>
      <c r="F54" s="108"/>
      <c r="G54" s="210">
        <f>-'1-Inputuri'!L156</f>
        <v>0</v>
      </c>
      <c r="H54" s="210">
        <f>-'1-Inputuri'!M156</f>
        <v>0</v>
      </c>
      <c r="I54" s="210">
        <f>-'1-Inputuri'!N156</f>
        <v>0</v>
      </c>
      <c r="J54" s="210">
        <f>-'1-Inputuri'!O156</f>
        <v>0</v>
      </c>
      <c r="K54" s="210">
        <f>-'1-Inputuri'!P156</f>
        <v>0</v>
      </c>
      <c r="L54" s="210">
        <f>-'1-Inputuri'!Q156</f>
        <v>0</v>
      </c>
      <c r="M54" s="210">
        <f>-'1-Inputuri'!R156</f>
        <v>0</v>
      </c>
      <c r="N54" s="210">
        <f>-'1-Inputuri'!S156</f>
        <v>0</v>
      </c>
      <c r="O54" s="210">
        <f>-'1-Inputuri'!T156</f>
        <v>0</v>
      </c>
      <c r="P54" s="210">
        <f>-'1-Inputuri'!U156</f>
        <v>0</v>
      </c>
      <c r="Q54" s="210">
        <f>-'1-Inputuri'!V156</f>
        <v>0</v>
      </c>
      <c r="R54" s="210">
        <f>-'1-Inputuri'!W156</f>
        <v>0</v>
      </c>
      <c r="S54" s="210">
        <f>-'1-Inputuri'!X156</f>
        <v>0</v>
      </c>
      <c r="T54" s="210">
        <f>-'1-Inputuri'!Y156</f>
        <v>0</v>
      </c>
      <c r="U54" s="210">
        <f>-'1-Inputuri'!Z156</f>
        <v>0</v>
      </c>
      <c r="V54" s="210">
        <f>-'1-Inputuri'!AA156</f>
        <v>0</v>
      </c>
      <c r="W54" s="210">
        <f>-'1-Inputuri'!AB156</f>
        <v>0</v>
      </c>
      <c r="X54" s="210">
        <f>-'1-Inputuri'!AC156</f>
        <v>0</v>
      </c>
      <c r="Y54" s="210">
        <f>-'1-Inputuri'!AD156</f>
        <v>0</v>
      </c>
      <c r="Z54" s="210">
        <f>-'1-Inputuri'!AE156</f>
        <v>0</v>
      </c>
      <c r="AA54" s="210">
        <f>-'1-Inputuri'!AF156</f>
        <v>0</v>
      </c>
      <c r="AB54" s="210">
        <f>-'1-Inputuri'!AG156</f>
        <v>0</v>
      </c>
      <c r="AC54" s="210">
        <f>-'1-Inputuri'!AH156</f>
        <v>0</v>
      </c>
      <c r="AD54" s="210">
        <f>-'1-Inputuri'!AI156</f>
        <v>0</v>
      </c>
      <c r="AE54" s="210">
        <f>-'1-Inputuri'!AJ156</f>
        <v>0</v>
      </c>
      <c r="AF54" s="210">
        <f>-'1-Inputuri'!AK156</f>
        <v>0</v>
      </c>
      <c r="AG54" s="210">
        <f>-'1-Inputuri'!AL156</f>
        <v>0</v>
      </c>
      <c r="AH54" s="210">
        <f>-'1-Inputuri'!AM156</f>
        <v>0</v>
      </c>
      <c r="AI54" s="210">
        <f>-'1-Inputuri'!AN156</f>
        <v>0</v>
      </c>
      <c r="AJ54" s="210">
        <f>-'1-Inputuri'!AO156</f>
        <v>0</v>
      </c>
      <c r="AK54" s="16"/>
    </row>
    <row r="55" spans="2:37" outlineLevel="1" x14ac:dyDescent="0.3">
      <c r="B55" s="16"/>
      <c r="C55" s="189" t="s">
        <v>185</v>
      </c>
      <c r="D55" s="16"/>
      <c r="E55" s="209">
        <f>G55+NPV(FDR,H55:AJ55)</f>
        <v>0</v>
      </c>
      <c r="F55" s="108"/>
      <c r="G55" s="210">
        <f>IF('1-Inputuri'!$E$22="DA",-'2-Buget cerere'!S78,'2-Buget cerere'!S70)</f>
        <v>0</v>
      </c>
      <c r="H55" s="210">
        <f>IF('1-Inputuri'!$E$22="DA",-'2-Buget cerere'!T78,'2-Buget cerere'!T70)</f>
        <v>0</v>
      </c>
      <c r="I55" s="210">
        <f>IF('1-Inputuri'!$E$22="DA",-'2-Buget cerere'!U78,'2-Buget cerere'!U70)</f>
        <v>0</v>
      </c>
      <c r="J55" s="210">
        <f>IF('1-Inputuri'!$E$22="DA",-'2-Buget cerere'!V78,'2-Buget cerere'!V70)</f>
        <v>0</v>
      </c>
      <c r="K55" s="210">
        <v>0</v>
      </c>
      <c r="L55" s="210">
        <v>0</v>
      </c>
      <c r="M55" s="210">
        <v>0</v>
      </c>
      <c r="N55" s="210">
        <v>0</v>
      </c>
      <c r="O55" s="210">
        <v>0</v>
      </c>
      <c r="P55" s="210">
        <v>0</v>
      </c>
      <c r="Q55" s="210">
        <v>0</v>
      </c>
      <c r="R55" s="210">
        <v>0</v>
      </c>
      <c r="S55" s="210">
        <v>0</v>
      </c>
      <c r="T55" s="210">
        <v>0</v>
      </c>
      <c r="U55" s="210">
        <v>0</v>
      </c>
      <c r="V55" s="210">
        <v>0</v>
      </c>
      <c r="W55" s="210">
        <v>0</v>
      </c>
      <c r="X55" s="210">
        <v>0</v>
      </c>
      <c r="Y55" s="210">
        <v>0</v>
      </c>
      <c r="Z55" s="210">
        <v>0</v>
      </c>
      <c r="AA55" s="210">
        <v>0</v>
      </c>
      <c r="AB55" s="210">
        <v>0</v>
      </c>
      <c r="AC55" s="210">
        <v>0</v>
      </c>
      <c r="AD55" s="210">
        <v>0</v>
      </c>
      <c r="AE55" s="210">
        <v>0</v>
      </c>
      <c r="AF55" s="210">
        <v>0</v>
      </c>
      <c r="AG55" s="210">
        <v>0</v>
      </c>
      <c r="AH55" s="210">
        <v>0</v>
      </c>
      <c r="AI55" s="210">
        <v>0</v>
      </c>
      <c r="AJ55" s="210">
        <v>0</v>
      </c>
      <c r="AK55" s="16"/>
    </row>
    <row r="56" spans="2:37" s="191" customFormat="1" ht="6.6" customHeight="1" outlineLevel="1" x14ac:dyDescent="0.3">
      <c r="B56" s="18"/>
      <c r="C56" s="190"/>
      <c r="D56" s="18"/>
      <c r="E56" s="211"/>
      <c r="F56" s="206"/>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18"/>
    </row>
    <row r="57" spans="2:37" s="193" customFormat="1" outlineLevel="1" x14ac:dyDescent="0.3">
      <c r="B57" s="63"/>
      <c r="C57" s="192" t="s">
        <v>186</v>
      </c>
      <c r="D57" s="63"/>
      <c r="E57" s="213"/>
      <c r="F57" s="214"/>
      <c r="G57" s="215">
        <f>SUM(G52:G55)</f>
        <v>0</v>
      </c>
      <c r="H57" s="215">
        <f t="shared" ref="H57:AJ57" si="7">SUM(H52:H55)</f>
        <v>0</v>
      </c>
      <c r="I57" s="215">
        <f t="shared" si="7"/>
        <v>0</v>
      </c>
      <c r="J57" s="215">
        <f t="shared" si="7"/>
        <v>0</v>
      </c>
      <c r="K57" s="215">
        <f t="shared" si="7"/>
        <v>0</v>
      </c>
      <c r="L57" s="215">
        <f t="shared" si="7"/>
        <v>0</v>
      </c>
      <c r="M57" s="215">
        <f t="shared" si="7"/>
        <v>0</v>
      </c>
      <c r="N57" s="215">
        <f t="shared" si="7"/>
        <v>0</v>
      </c>
      <c r="O57" s="215">
        <f t="shared" si="7"/>
        <v>0</v>
      </c>
      <c r="P57" s="215">
        <f t="shared" si="7"/>
        <v>0</v>
      </c>
      <c r="Q57" s="215">
        <f t="shared" si="7"/>
        <v>0</v>
      </c>
      <c r="R57" s="215">
        <f t="shared" si="7"/>
        <v>0</v>
      </c>
      <c r="S57" s="215">
        <f t="shared" si="7"/>
        <v>0</v>
      </c>
      <c r="T57" s="215">
        <f t="shared" si="7"/>
        <v>0</v>
      </c>
      <c r="U57" s="215">
        <f t="shared" si="7"/>
        <v>0</v>
      </c>
      <c r="V57" s="215">
        <f t="shared" si="7"/>
        <v>0</v>
      </c>
      <c r="W57" s="215">
        <f t="shared" si="7"/>
        <v>0</v>
      </c>
      <c r="X57" s="215">
        <f t="shared" si="7"/>
        <v>0</v>
      </c>
      <c r="Y57" s="215">
        <f t="shared" si="7"/>
        <v>0</v>
      </c>
      <c r="Z57" s="215">
        <f t="shared" si="7"/>
        <v>0</v>
      </c>
      <c r="AA57" s="215">
        <f t="shared" si="7"/>
        <v>0</v>
      </c>
      <c r="AB57" s="215">
        <f t="shared" si="7"/>
        <v>0</v>
      </c>
      <c r="AC57" s="215">
        <f t="shared" si="7"/>
        <v>0</v>
      </c>
      <c r="AD57" s="215">
        <f t="shared" si="7"/>
        <v>0</v>
      </c>
      <c r="AE57" s="215">
        <f t="shared" si="7"/>
        <v>0</v>
      </c>
      <c r="AF57" s="215">
        <f t="shared" si="7"/>
        <v>0</v>
      </c>
      <c r="AG57" s="215">
        <f t="shared" si="7"/>
        <v>0</v>
      </c>
      <c r="AH57" s="215">
        <f t="shared" si="7"/>
        <v>0</v>
      </c>
      <c r="AI57" s="215">
        <f t="shared" si="7"/>
        <v>0</v>
      </c>
      <c r="AJ57" s="215">
        <f t="shared" si="7"/>
        <v>0</v>
      </c>
      <c r="AK57" s="63"/>
    </row>
    <row r="58" spans="2:37" ht="9.6" customHeight="1" outlineLevel="1" thickBot="1" x14ac:dyDescent="0.35">
      <c r="B58" s="16"/>
      <c r="C58" s="51"/>
      <c r="D58" s="16"/>
      <c r="E58" s="49"/>
      <c r="F58" s="16"/>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6"/>
    </row>
    <row r="59" spans="2:37" ht="17.25" outlineLevel="1" thickBot="1" x14ac:dyDescent="0.35">
      <c r="B59" s="16"/>
      <c r="C59" s="195" t="s">
        <v>278</v>
      </c>
      <c r="D59" s="16"/>
      <c r="E59" s="216">
        <f>IF(ISERROR(G57+NPV(FDR,H57:AJ57)),"",G57+NPV(FDR,H57:AJ57))</f>
        <v>0</v>
      </c>
      <c r="F59" s="16"/>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6"/>
    </row>
    <row r="60" spans="2:37" ht="17.25" outlineLevel="1" thickBot="1" x14ac:dyDescent="0.35">
      <c r="B60" s="16"/>
      <c r="C60" s="195" t="s">
        <v>277</v>
      </c>
      <c r="D60" s="16"/>
      <c r="E60" s="217" t="str">
        <f>IF(ISERROR(IRR(G57:AJ57)),"",IRR(G57:AJ57))</f>
        <v/>
      </c>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row>
    <row r="61" spans="2:37" outlineLevel="1" x14ac:dyDescent="0.3">
      <c r="B61" s="16"/>
      <c r="C61" s="51"/>
      <c r="D61" s="16"/>
      <c r="E61" s="49"/>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row>
    <row r="62" spans="2:37" x14ac:dyDescent="0.3">
      <c r="E62" s="19"/>
    </row>
    <row r="63" spans="2:37" x14ac:dyDescent="0.3">
      <c r="E63" s="19"/>
    </row>
    <row r="64" spans="2:37" x14ac:dyDescent="0.3">
      <c r="B64" s="16"/>
      <c r="C64" s="51"/>
      <c r="D64" s="16"/>
      <c r="E64" s="49"/>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row>
    <row r="65" spans="2:37" ht="26.45" customHeight="1" x14ac:dyDescent="0.3">
      <c r="B65" s="16"/>
      <c r="C65" s="196" t="s">
        <v>365</v>
      </c>
      <c r="D65" s="197"/>
      <c r="E65" s="198"/>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6"/>
    </row>
    <row r="66" spans="2:37" x14ac:dyDescent="0.3">
      <c r="B66" s="16"/>
      <c r="C66" s="51"/>
      <c r="D66" s="16"/>
      <c r="E66" s="49"/>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row>
    <row r="67" spans="2:37" outlineLevel="1" x14ac:dyDescent="0.3">
      <c r="B67" s="16"/>
      <c r="C67" s="199" t="s">
        <v>188</v>
      </c>
      <c r="D67" s="200"/>
      <c r="E67" s="218" t="str">
        <f>CONCATENATE(IF('1-Inputuri'!E22="DA","cu","fara")," ","TVA")</f>
        <v>cu TVA</v>
      </c>
      <c r="F67" s="219"/>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6"/>
    </row>
    <row r="68" spans="2:37" outlineLevel="1" x14ac:dyDescent="0.3">
      <c r="B68" s="16"/>
      <c r="C68" s="189" t="s">
        <v>212</v>
      </c>
      <c r="D68" s="200"/>
      <c r="E68" s="220" t="s">
        <v>114</v>
      </c>
      <c r="F68" s="219"/>
      <c r="G68" s="210">
        <f>IF($E$67="cu TVA",G23*1.19,G23)</f>
        <v>0</v>
      </c>
      <c r="H68" s="210">
        <f t="shared" ref="H68:AJ68" si="8">IF($E$67="cu TVA",H23*1.19,H23)</f>
        <v>0</v>
      </c>
      <c r="I68" s="210">
        <f t="shared" si="8"/>
        <v>0</v>
      </c>
      <c r="J68" s="210">
        <f t="shared" si="8"/>
        <v>0</v>
      </c>
      <c r="K68" s="210">
        <f t="shared" si="8"/>
        <v>0</v>
      </c>
      <c r="L68" s="210">
        <f t="shared" si="8"/>
        <v>0</v>
      </c>
      <c r="M68" s="210">
        <f t="shared" si="8"/>
        <v>0</v>
      </c>
      <c r="N68" s="210">
        <f t="shared" si="8"/>
        <v>0</v>
      </c>
      <c r="O68" s="210">
        <f t="shared" si="8"/>
        <v>0</v>
      </c>
      <c r="P68" s="210">
        <f t="shared" si="8"/>
        <v>0</v>
      </c>
      <c r="Q68" s="210">
        <f t="shared" si="8"/>
        <v>0</v>
      </c>
      <c r="R68" s="210">
        <f t="shared" si="8"/>
        <v>0</v>
      </c>
      <c r="S68" s="210">
        <f t="shared" si="8"/>
        <v>0</v>
      </c>
      <c r="T68" s="210">
        <f t="shared" si="8"/>
        <v>0</v>
      </c>
      <c r="U68" s="210">
        <f t="shared" si="8"/>
        <v>0</v>
      </c>
      <c r="V68" s="210">
        <f t="shared" si="8"/>
        <v>0</v>
      </c>
      <c r="W68" s="210">
        <f t="shared" si="8"/>
        <v>0</v>
      </c>
      <c r="X68" s="210">
        <f t="shared" si="8"/>
        <v>0</v>
      </c>
      <c r="Y68" s="210">
        <f t="shared" si="8"/>
        <v>0</v>
      </c>
      <c r="Z68" s="210">
        <f t="shared" si="8"/>
        <v>0</v>
      </c>
      <c r="AA68" s="210">
        <f t="shared" si="8"/>
        <v>0</v>
      </c>
      <c r="AB68" s="210">
        <f t="shared" si="8"/>
        <v>0</v>
      </c>
      <c r="AC68" s="210">
        <f t="shared" si="8"/>
        <v>0</v>
      </c>
      <c r="AD68" s="210">
        <f t="shared" si="8"/>
        <v>0</v>
      </c>
      <c r="AE68" s="210">
        <f t="shared" si="8"/>
        <v>0</v>
      </c>
      <c r="AF68" s="210">
        <f t="shared" si="8"/>
        <v>0</v>
      </c>
      <c r="AG68" s="210">
        <f t="shared" si="8"/>
        <v>0</v>
      </c>
      <c r="AH68" s="210">
        <f t="shared" si="8"/>
        <v>0</v>
      </c>
      <c r="AI68" s="210">
        <f t="shared" si="8"/>
        <v>0</v>
      </c>
      <c r="AJ68" s="210">
        <f t="shared" si="8"/>
        <v>0</v>
      </c>
      <c r="AK68" s="16"/>
    </row>
    <row r="69" spans="2:37" outlineLevel="1" x14ac:dyDescent="0.3">
      <c r="B69" s="16"/>
      <c r="C69" s="189" t="s">
        <v>213</v>
      </c>
      <c r="D69" s="200"/>
      <c r="E69" s="220" t="s">
        <v>115</v>
      </c>
      <c r="F69" s="219"/>
      <c r="G69" s="221">
        <f>-IF($E$67="cu TVA",(G30+G31)*1.19,G30+G31)</f>
        <v>0</v>
      </c>
      <c r="H69" s="221">
        <f t="shared" ref="H69:AJ69" si="9">-IF($E$67="cu TVA",(H30+H31)*1.19,H30+H31)</f>
        <v>0</v>
      </c>
      <c r="I69" s="221">
        <f t="shared" si="9"/>
        <v>0</v>
      </c>
      <c r="J69" s="221">
        <f t="shared" si="9"/>
        <v>0</v>
      </c>
      <c r="K69" s="221">
        <f t="shared" si="9"/>
        <v>0</v>
      </c>
      <c r="L69" s="221">
        <f t="shared" si="9"/>
        <v>0</v>
      </c>
      <c r="M69" s="221">
        <f t="shared" si="9"/>
        <v>0</v>
      </c>
      <c r="N69" s="221">
        <f t="shared" si="9"/>
        <v>0</v>
      </c>
      <c r="O69" s="221">
        <f t="shared" si="9"/>
        <v>0</v>
      </c>
      <c r="P69" s="221">
        <f t="shared" si="9"/>
        <v>0</v>
      </c>
      <c r="Q69" s="221">
        <f t="shared" si="9"/>
        <v>0</v>
      </c>
      <c r="R69" s="221">
        <f t="shared" si="9"/>
        <v>0</v>
      </c>
      <c r="S69" s="221">
        <f t="shared" si="9"/>
        <v>0</v>
      </c>
      <c r="T69" s="221">
        <f t="shared" si="9"/>
        <v>0</v>
      </c>
      <c r="U69" s="221">
        <f t="shared" si="9"/>
        <v>0</v>
      </c>
      <c r="V69" s="221">
        <f t="shared" si="9"/>
        <v>0</v>
      </c>
      <c r="W69" s="221">
        <f t="shared" si="9"/>
        <v>0</v>
      </c>
      <c r="X69" s="221">
        <f t="shared" si="9"/>
        <v>0</v>
      </c>
      <c r="Y69" s="221">
        <f t="shared" si="9"/>
        <v>0</v>
      </c>
      <c r="Z69" s="221">
        <f t="shared" si="9"/>
        <v>0</v>
      </c>
      <c r="AA69" s="221">
        <f t="shared" si="9"/>
        <v>0</v>
      </c>
      <c r="AB69" s="221">
        <f t="shared" si="9"/>
        <v>0</v>
      </c>
      <c r="AC69" s="221">
        <f t="shared" si="9"/>
        <v>0</v>
      </c>
      <c r="AD69" s="221">
        <f t="shared" si="9"/>
        <v>0</v>
      </c>
      <c r="AE69" s="221">
        <f t="shared" si="9"/>
        <v>0</v>
      </c>
      <c r="AF69" s="221">
        <f t="shared" si="9"/>
        <v>0</v>
      </c>
      <c r="AG69" s="221">
        <f t="shared" si="9"/>
        <v>0</v>
      </c>
      <c r="AH69" s="221">
        <f t="shared" si="9"/>
        <v>0</v>
      </c>
      <c r="AI69" s="221">
        <f t="shared" si="9"/>
        <v>0</v>
      </c>
      <c r="AJ69" s="221">
        <f t="shared" si="9"/>
        <v>0</v>
      </c>
      <c r="AK69" s="16"/>
    </row>
    <row r="70" spans="2:37" outlineLevel="1" x14ac:dyDescent="0.3">
      <c r="B70" s="16"/>
      <c r="C70" s="189" t="s">
        <v>214</v>
      </c>
      <c r="D70" s="200"/>
      <c r="E70" s="220" t="s">
        <v>115</v>
      </c>
      <c r="F70" s="219"/>
      <c r="G70" s="221">
        <f>-(G33+G32)</f>
        <v>0</v>
      </c>
      <c r="H70" s="221">
        <f t="shared" ref="H70:AJ70" si="10">-(H33+H32)</f>
        <v>0</v>
      </c>
      <c r="I70" s="221">
        <f t="shared" si="10"/>
        <v>0</v>
      </c>
      <c r="J70" s="221">
        <f t="shared" si="10"/>
        <v>0</v>
      </c>
      <c r="K70" s="221">
        <f t="shared" si="10"/>
        <v>0</v>
      </c>
      <c r="L70" s="221">
        <f t="shared" si="10"/>
        <v>0</v>
      </c>
      <c r="M70" s="221">
        <f t="shared" si="10"/>
        <v>0</v>
      </c>
      <c r="N70" s="221">
        <f t="shared" si="10"/>
        <v>0</v>
      </c>
      <c r="O70" s="221">
        <f t="shared" si="10"/>
        <v>0</v>
      </c>
      <c r="P70" s="221">
        <f t="shared" si="10"/>
        <v>0</v>
      </c>
      <c r="Q70" s="221">
        <f t="shared" si="10"/>
        <v>0</v>
      </c>
      <c r="R70" s="221">
        <f t="shared" si="10"/>
        <v>0</v>
      </c>
      <c r="S70" s="221">
        <f t="shared" si="10"/>
        <v>0</v>
      </c>
      <c r="T70" s="221">
        <f t="shared" si="10"/>
        <v>0</v>
      </c>
      <c r="U70" s="221">
        <f t="shared" si="10"/>
        <v>0</v>
      </c>
      <c r="V70" s="221">
        <f t="shared" si="10"/>
        <v>0</v>
      </c>
      <c r="W70" s="221">
        <f t="shared" si="10"/>
        <v>0</v>
      </c>
      <c r="X70" s="221">
        <f t="shared" si="10"/>
        <v>0</v>
      </c>
      <c r="Y70" s="221">
        <f t="shared" si="10"/>
        <v>0</v>
      </c>
      <c r="Z70" s="221">
        <f t="shared" si="10"/>
        <v>0</v>
      </c>
      <c r="AA70" s="221">
        <f t="shared" si="10"/>
        <v>0</v>
      </c>
      <c r="AB70" s="221">
        <f t="shared" si="10"/>
        <v>0</v>
      </c>
      <c r="AC70" s="221">
        <f t="shared" si="10"/>
        <v>0</v>
      </c>
      <c r="AD70" s="221">
        <f t="shared" si="10"/>
        <v>0</v>
      </c>
      <c r="AE70" s="221">
        <f t="shared" si="10"/>
        <v>0</v>
      </c>
      <c r="AF70" s="221">
        <f t="shared" si="10"/>
        <v>0</v>
      </c>
      <c r="AG70" s="221">
        <f t="shared" si="10"/>
        <v>0</v>
      </c>
      <c r="AH70" s="221">
        <f t="shared" si="10"/>
        <v>0</v>
      </c>
      <c r="AI70" s="221">
        <f t="shared" si="10"/>
        <v>0</v>
      </c>
      <c r="AJ70" s="221">
        <f t="shared" si="10"/>
        <v>0</v>
      </c>
      <c r="AK70" s="16"/>
    </row>
    <row r="71" spans="2:37" outlineLevel="1" x14ac:dyDescent="0.3">
      <c r="B71" s="16"/>
      <c r="C71" s="128" t="s">
        <v>215</v>
      </c>
      <c r="D71" s="200"/>
      <c r="E71" s="220" t="s">
        <v>115</v>
      </c>
      <c r="F71" s="219"/>
      <c r="G71" s="221">
        <f>-IF($E$67="cu TVA",(G34+G35)*1.19,G34+G35)</f>
        <v>0</v>
      </c>
      <c r="H71" s="221">
        <f t="shared" ref="H71:AJ71" si="11">-IF($E$67="cu TVA",(H34+H35)*1.19,H34+H35)</f>
        <v>0</v>
      </c>
      <c r="I71" s="221">
        <f t="shared" si="11"/>
        <v>0</v>
      </c>
      <c r="J71" s="221">
        <f t="shared" si="11"/>
        <v>0</v>
      </c>
      <c r="K71" s="221">
        <f t="shared" si="11"/>
        <v>0</v>
      </c>
      <c r="L71" s="221">
        <f t="shared" si="11"/>
        <v>0</v>
      </c>
      <c r="M71" s="221">
        <f t="shared" si="11"/>
        <v>0</v>
      </c>
      <c r="N71" s="221">
        <f t="shared" si="11"/>
        <v>0</v>
      </c>
      <c r="O71" s="221">
        <f t="shared" si="11"/>
        <v>0</v>
      </c>
      <c r="P71" s="221">
        <f t="shared" si="11"/>
        <v>0</v>
      </c>
      <c r="Q71" s="221">
        <f t="shared" si="11"/>
        <v>0</v>
      </c>
      <c r="R71" s="221">
        <f t="shared" si="11"/>
        <v>0</v>
      </c>
      <c r="S71" s="221">
        <f t="shared" si="11"/>
        <v>0</v>
      </c>
      <c r="T71" s="221">
        <f t="shared" si="11"/>
        <v>0</v>
      </c>
      <c r="U71" s="221">
        <f t="shared" si="11"/>
        <v>0</v>
      </c>
      <c r="V71" s="221">
        <f t="shared" si="11"/>
        <v>0</v>
      </c>
      <c r="W71" s="221">
        <f t="shared" si="11"/>
        <v>0</v>
      </c>
      <c r="X71" s="221">
        <f t="shared" si="11"/>
        <v>0</v>
      </c>
      <c r="Y71" s="221">
        <f t="shared" si="11"/>
        <v>0</v>
      </c>
      <c r="Z71" s="221">
        <f t="shared" si="11"/>
        <v>0</v>
      </c>
      <c r="AA71" s="221">
        <f t="shared" si="11"/>
        <v>0</v>
      </c>
      <c r="AB71" s="221">
        <f t="shared" si="11"/>
        <v>0</v>
      </c>
      <c r="AC71" s="221">
        <f t="shared" si="11"/>
        <v>0</v>
      </c>
      <c r="AD71" s="221">
        <f t="shared" si="11"/>
        <v>0</v>
      </c>
      <c r="AE71" s="221">
        <f t="shared" si="11"/>
        <v>0</v>
      </c>
      <c r="AF71" s="221">
        <f t="shared" si="11"/>
        <v>0</v>
      </c>
      <c r="AG71" s="221">
        <f t="shared" si="11"/>
        <v>0</v>
      </c>
      <c r="AH71" s="221">
        <f t="shared" si="11"/>
        <v>0</v>
      </c>
      <c r="AI71" s="221">
        <f t="shared" si="11"/>
        <v>0</v>
      </c>
      <c r="AJ71" s="221">
        <f t="shared" si="11"/>
        <v>0</v>
      </c>
      <c r="AK71" s="16"/>
    </row>
    <row r="72" spans="2:37" outlineLevel="1" x14ac:dyDescent="0.3">
      <c r="B72" s="16"/>
      <c r="C72" s="128" t="s">
        <v>216</v>
      </c>
      <c r="D72" s="200"/>
      <c r="E72" s="220" t="s">
        <v>115</v>
      </c>
      <c r="F72" s="219"/>
      <c r="G72" s="221">
        <f>-IF($E$67="cu TVA",(G36+G37)*1.19,G36+G37)</f>
        <v>0</v>
      </c>
      <c r="H72" s="221">
        <f t="shared" ref="H72:AJ72" si="12">-IF($E$67="cu TVA",(H36+H37)*1.19,H36+H37)</f>
        <v>0</v>
      </c>
      <c r="I72" s="221">
        <f t="shared" si="12"/>
        <v>0</v>
      </c>
      <c r="J72" s="221">
        <f t="shared" si="12"/>
        <v>0</v>
      </c>
      <c r="K72" s="221">
        <f t="shared" si="12"/>
        <v>0</v>
      </c>
      <c r="L72" s="221">
        <f t="shared" si="12"/>
        <v>0</v>
      </c>
      <c r="M72" s="221">
        <f t="shared" si="12"/>
        <v>0</v>
      </c>
      <c r="N72" s="221">
        <f t="shared" si="12"/>
        <v>0</v>
      </c>
      <c r="O72" s="221">
        <f t="shared" si="12"/>
        <v>0</v>
      </c>
      <c r="P72" s="221">
        <f t="shared" si="12"/>
        <v>0</v>
      </c>
      <c r="Q72" s="221">
        <f t="shared" si="12"/>
        <v>0</v>
      </c>
      <c r="R72" s="221">
        <f t="shared" si="12"/>
        <v>0</v>
      </c>
      <c r="S72" s="221">
        <f t="shared" si="12"/>
        <v>0</v>
      </c>
      <c r="T72" s="221">
        <f t="shared" si="12"/>
        <v>0</v>
      </c>
      <c r="U72" s="221">
        <f t="shared" si="12"/>
        <v>0</v>
      </c>
      <c r="V72" s="221">
        <f t="shared" si="12"/>
        <v>0</v>
      </c>
      <c r="W72" s="221">
        <f t="shared" si="12"/>
        <v>0</v>
      </c>
      <c r="X72" s="221">
        <f t="shared" si="12"/>
        <v>0</v>
      </c>
      <c r="Y72" s="221">
        <f t="shared" si="12"/>
        <v>0</v>
      </c>
      <c r="Z72" s="221">
        <f t="shared" si="12"/>
        <v>0</v>
      </c>
      <c r="AA72" s="221">
        <f t="shared" si="12"/>
        <v>0</v>
      </c>
      <c r="AB72" s="221">
        <f t="shared" si="12"/>
        <v>0</v>
      </c>
      <c r="AC72" s="221">
        <f t="shared" si="12"/>
        <v>0</v>
      </c>
      <c r="AD72" s="221">
        <f t="shared" si="12"/>
        <v>0</v>
      </c>
      <c r="AE72" s="221">
        <f t="shared" si="12"/>
        <v>0</v>
      </c>
      <c r="AF72" s="221">
        <f t="shared" si="12"/>
        <v>0</v>
      </c>
      <c r="AG72" s="221">
        <f t="shared" si="12"/>
        <v>0</v>
      </c>
      <c r="AH72" s="221">
        <f t="shared" si="12"/>
        <v>0</v>
      </c>
      <c r="AI72" s="221">
        <f t="shared" si="12"/>
        <v>0</v>
      </c>
      <c r="AJ72" s="221">
        <f t="shared" si="12"/>
        <v>0</v>
      </c>
      <c r="AK72" s="16"/>
    </row>
    <row r="73" spans="2:37" outlineLevel="1" x14ac:dyDescent="0.3">
      <c r="B73" s="16"/>
      <c r="C73" s="202" t="s">
        <v>191</v>
      </c>
      <c r="D73" s="200"/>
      <c r="E73" s="220"/>
      <c r="F73" s="219"/>
      <c r="G73" s="215">
        <f>SUM(G68:G72)</f>
        <v>0</v>
      </c>
      <c r="H73" s="215">
        <f t="shared" ref="H73:AJ73" si="13">SUM(H68:H72)</f>
        <v>0</v>
      </c>
      <c r="I73" s="215">
        <f t="shared" si="13"/>
        <v>0</v>
      </c>
      <c r="J73" s="215">
        <f t="shared" si="13"/>
        <v>0</v>
      </c>
      <c r="K73" s="215">
        <f t="shared" si="13"/>
        <v>0</v>
      </c>
      <c r="L73" s="215">
        <f t="shared" si="13"/>
        <v>0</v>
      </c>
      <c r="M73" s="215">
        <f t="shared" si="13"/>
        <v>0</v>
      </c>
      <c r="N73" s="215">
        <f t="shared" si="13"/>
        <v>0</v>
      </c>
      <c r="O73" s="215">
        <f t="shared" si="13"/>
        <v>0</v>
      </c>
      <c r="P73" s="215">
        <f t="shared" si="13"/>
        <v>0</v>
      </c>
      <c r="Q73" s="215">
        <f t="shared" si="13"/>
        <v>0</v>
      </c>
      <c r="R73" s="215">
        <f t="shared" si="13"/>
        <v>0</v>
      </c>
      <c r="S73" s="215">
        <f t="shared" si="13"/>
        <v>0</v>
      </c>
      <c r="T73" s="215">
        <f t="shared" si="13"/>
        <v>0</v>
      </c>
      <c r="U73" s="215">
        <f t="shared" si="13"/>
        <v>0</v>
      </c>
      <c r="V73" s="215">
        <f t="shared" si="13"/>
        <v>0</v>
      </c>
      <c r="W73" s="215">
        <f t="shared" si="13"/>
        <v>0</v>
      </c>
      <c r="X73" s="215">
        <f t="shared" si="13"/>
        <v>0</v>
      </c>
      <c r="Y73" s="215">
        <f t="shared" si="13"/>
        <v>0</v>
      </c>
      <c r="Z73" s="215">
        <f t="shared" si="13"/>
        <v>0</v>
      </c>
      <c r="AA73" s="215">
        <f t="shared" si="13"/>
        <v>0</v>
      </c>
      <c r="AB73" s="215">
        <f t="shared" si="13"/>
        <v>0</v>
      </c>
      <c r="AC73" s="215">
        <f t="shared" si="13"/>
        <v>0</v>
      </c>
      <c r="AD73" s="215">
        <f t="shared" si="13"/>
        <v>0</v>
      </c>
      <c r="AE73" s="215">
        <f t="shared" si="13"/>
        <v>0</v>
      </c>
      <c r="AF73" s="215">
        <f t="shared" si="13"/>
        <v>0</v>
      </c>
      <c r="AG73" s="215">
        <f t="shared" si="13"/>
        <v>0</v>
      </c>
      <c r="AH73" s="215">
        <f t="shared" si="13"/>
        <v>0</v>
      </c>
      <c r="AI73" s="215">
        <f t="shared" si="13"/>
        <v>0</v>
      </c>
      <c r="AJ73" s="215">
        <f t="shared" si="13"/>
        <v>0</v>
      </c>
      <c r="AK73" s="16"/>
    </row>
    <row r="74" spans="2:37" outlineLevel="1" x14ac:dyDescent="0.3">
      <c r="B74" s="16"/>
      <c r="C74" s="203"/>
      <c r="D74" s="200"/>
      <c r="E74" s="201"/>
      <c r="F74" s="200"/>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row>
    <row r="75" spans="2:37" outlineLevel="1" x14ac:dyDescent="0.3">
      <c r="B75" s="16"/>
      <c r="C75" s="199" t="s">
        <v>189</v>
      </c>
      <c r="D75" s="200"/>
      <c r="E75" s="201"/>
      <c r="F75" s="200"/>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row>
    <row r="76" spans="2:37" outlineLevel="1" x14ac:dyDescent="0.3">
      <c r="B76" s="16"/>
      <c r="C76" s="189" t="s">
        <v>192</v>
      </c>
      <c r="D76" s="200"/>
      <c r="E76" s="201" t="s">
        <v>114</v>
      </c>
      <c r="F76" s="200"/>
      <c r="G76" s="204"/>
      <c r="H76" s="204"/>
      <c r="I76" s="20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16"/>
    </row>
    <row r="77" spans="2:37" outlineLevel="1" x14ac:dyDescent="0.3">
      <c r="B77" s="16"/>
      <c r="C77" s="189" t="s">
        <v>193</v>
      </c>
      <c r="D77" s="200"/>
      <c r="E77" s="201" t="s">
        <v>114</v>
      </c>
      <c r="F77" s="200"/>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16"/>
    </row>
    <row r="78" spans="2:37" outlineLevel="1" x14ac:dyDescent="0.3">
      <c r="B78" s="16"/>
      <c r="C78" s="189" t="s">
        <v>366</v>
      </c>
      <c r="D78" s="200"/>
      <c r="E78" s="201" t="s">
        <v>114</v>
      </c>
      <c r="F78" s="200"/>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16"/>
    </row>
    <row r="79" spans="2:37" outlineLevel="1" x14ac:dyDescent="0.3">
      <c r="B79" s="16"/>
      <c r="C79" s="189" t="s">
        <v>194</v>
      </c>
      <c r="D79" s="200"/>
      <c r="E79" s="201" t="s">
        <v>115</v>
      </c>
      <c r="F79" s="200"/>
      <c r="G79" s="20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16"/>
    </row>
    <row r="80" spans="2:37" outlineLevel="1" x14ac:dyDescent="0.3">
      <c r="B80" s="16"/>
      <c r="C80" s="189" t="s">
        <v>195</v>
      </c>
      <c r="D80" s="200"/>
      <c r="E80" s="201" t="s">
        <v>115</v>
      </c>
      <c r="F80" s="200"/>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16"/>
    </row>
    <row r="81" spans="2:37" outlineLevel="1" x14ac:dyDescent="0.3">
      <c r="B81" s="16"/>
      <c r="C81" s="189" t="s">
        <v>196</v>
      </c>
      <c r="D81" s="200"/>
      <c r="E81" s="201" t="s">
        <v>115</v>
      </c>
      <c r="F81" s="200"/>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16"/>
    </row>
    <row r="82" spans="2:37" outlineLevel="1" x14ac:dyDescent="0.3">
      <c r="B82" s="16"/>
      <c r="C82" s="202" t="s">
        <v>197</v>
      </c>
      <c r="D82" s="200"/>
      <c r="E82" s="201"/>
      <c r="F82" s="200"/>
      <c r="G82" s="215">
        <f>SUM(G76:G81)</f>
        <v>0</v>
      </c>
      <c r="H82" s="215">
        <f t="shared" ref="H82:AJ82" si="14">SUM(H76:H81)</f>
        <v>0</v>
      </c>
      <c r="I82" s="215">
        <f t="shared" si="14"/>
        <v>0</v>
      </c>
      <c r="J82" s="215">
        <f t="shared" si="14"/>
        <v>0</v>
      </c>
      <c r="K82" s="215">
        <f t="shared" si="14"/>
        <v>0</v>
      </c>
      <c r="L82" s="215">
        <f t="shared" si="14"/>
        <v>0</v>
      </c>
      <c r="M82" s="215">
        <f t="shared" si="14"/>
        <v>0</v>
      </c>
      <c r="N82" s="215">
        <f t="shared" si="14"/>
        <v>0</v>
      </c>
      <c r="O82" s="215">
        <f t="shared" si="14"/>
        <v>0</v>
      </c>
      <c r="P82" s="215">
        <f t="shared" si="14"/>
        <v>0</v>
      </c>
      <c r="Q82" s="215">
        <f t="shared" si="14"/>
        <v>0</v>
      </c>
      <c r="R82" s="215">
        <f t="shared" si="14"/>
        <v>0</v>
      </c>
      <c r="S82" s="215">
        <f t="shared" si="14"/>
        <v>0</v>
      </c>
      <c r="T82" s="215">
        <f t="shared" si="14"/>
        <v>0</v>
      </c>
      <c r="U82" s="215">
        <f t="shared" si="14"/>
        <v>0</v>
      </c>
      <c r="V82" s="215">
        <f t="shared" si="14"/>
        <v>0</v>
      </c>
      <c r="W82" s="215">
        <f t="shared" si="14"/>
        <v>0</v>
      </c>
      <c r="X82" s="215">
        <f t="shared" si="14"/>
        <v>0</v>
      </c>
      <c r="Y82" s="215">
        <f t="shared" si="14"/>
        <v>0</v>
      </c>
      <c r="Z82" s="215">
        <f t="shared" si="14"/>
        <v>0</v>
      </c>
      <c r="AA82" s="215">
        <f t="shared" si="14"/>
        <v>0</v>
      </c>
      <c r="AB82" s="215">
        <f t="shared" si="14"/>
        <v>0</v>
      </c>
      <c r="AC82" s="215">
        <f t="shared" si="14"/>
        <v>0</v>
      </c>
      <c r="AD82" s="215">
        <f t="shared" si="14"/>
        <v>0</v>
      </c>
      <c r="AE82" s="215">
        <f t="shared" si="14"/>
        <v>0</v>
      </c>
      <c r="AF82" s="215">
        <f t="shared" si="14"/>
        <v>0</v>
      </c>
      <c r="AG82" s="215">
        <f t="shared" si="14"/>
        <v>0</v>
      </c>
      <c r="AH82" s="215">
        <f t="shared" si="14"/>
        <v>0</v>
      </c>
      <c r="AI82" s="215">
        <f t="shared" si="14"/>
        <v>0</v>
      </c>
      <c r="AJ82" s="215">
        <f t="shared" si="14"/>
        <v>0</v>
      </c>
      <c r="AK82" s="16"/>
    </row>
    <row r="83" spans="2:37" outlineLevel="1" x14ac:dyDescent="0.3">
      <c r="B83" s="16"/>
      <c r="C83" s="203"/>
      <c r="D83" s="200"/>
      <c r="E83" s="201"/>
      <c r="F83" s="200"/>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row>
    <row r="84" spans="2:37" outlineLevel="1" x14ac:dyDescent="0.3">
      <c r="B84" s="16"/>
      <c r="C84" s="199" t="s">
        <v>190</v>
      </c>
      <c r="D84" s="200"/>
      <c r="E84" s="218" t="str">
        <f>CONCATENATE(IF('1-Inputuri'!E22="DA","cu","fara")," ","TVA")</f>
        <v>cu TVA</v>
      </c>
      <c r="F84" s="200"/>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row>
    <row r="85" spans="2:37" outlineLevel="1" x14ac:dyDescent="0.3">
      <c r="B85" s="16"/>
      <c r="C85" s="189" t="s">
        <v>199</v>
      </c>
      <c r="D85" s="200"/>
      <c r="E85" s="201" t="s">
        <v>115</v>
      </c>
      <c r="F85" s="200"/>
      <c r="G85" s="204"/>
      <c r="H85" s="204"/>
      <c r="I85" s="204"/>
      <c r="J85" s="204"/>
      <c r="K85" s="204"/>
      <c r="L85" s="204"/>
      <c r="M85" s="204"/>
      <c r="N85" s="204"/>
      <c r="O85" s="204"/>
      <c r="P85" s="204"/>
      <c r="Q85" s="204"/>
      <c r="R85" s="204"/>
      <c r="S85" s="204"/>
      <c r="T85" s="204"/>
      <c r="U85" s="204"/>
      <c r="V85" s="204"/>
      <c r="W85" s="204"/>
      <c r="X85" s="204"/>
      <c r="Y85" s="204"/>
      <c r="Z85" s="204"/>
      <c r="AA85" s="204"/>
      <c r="AB85" s="204"/>
      <c r="AC85" s="204"/>
      <c r="AD85" s="204"/>
      <c r="AE85" s="204"/>
      <c r="AF85" s="204"/>
      <c r="AG85" s="204"/>
      <c r="AH85" s="204"/>
      <c r="AI85" s="204"/>
      <c r="AJ85" s="204"/>
      <c r="AK85" s="16"/>
    </row>
    <row r="86" spans="2:37" outlineLevel="1" x14ac:dyDescent="0.3">
      <c r="B86" s="16"/>
      <c r="C86" s="189" t="s">
        <v>198</v>
      </c>
      <c r="D86" s="200"/>
      <c r="E86" s="201" t="s">
        <v>114</v>
      </c>
      <c r="F86" s="200"/>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4"/>
      <c r="AK86" s="16"/>
    </row>
    <row r="87" spans="2:37" outlineLevel="1" x14ac:dyDescent="0.3">
      <c r="B87" s="16"/>
      <c r="C87" s="202" t="s">
        <v>200</v>
      </c>
      <c r="D87" s="16"/>
      <c r="E87" s="49"/>
      <c r="F87" s="16"/>
      <c r="G87" s="215">
        <f>SUM(G85:G86)</f>
        <v>0</v>
      </c>
      <c r="H87" s="215">
        <f t="shared" ref="H87" si="15">SUM(H85:H86)</f>
        <v>0</v>
      </c>
      <c r="I87" s="215">
        <f t="shared" ref="I87" si="16">SUM(I85:I86)</f>
        <v>0</v>
      </c>
      <c r="J87" s="215">
        <f t="shared" ref="J87" si="17">SUM(J85:J86)</f>
        <v>0</v>
      </c>
      <c r="K87" s="215">
        <f t="shared" ref="K87" si="18">SUM(K85:K86)</f>
        <v>0</v>
      </c>
      <c r="L87" s="215">
        <f t="shared" ref="L87" si="19">SUM(L85:L86)</f>
        <v>0</v>
      </c>
      <c r="M87" s="215">
        <f t="shared" ref="M87" si="20">SUM(M85:M86)</f>
        <v>0</v>
      </c>
      <c r="N87" s="215">
        <f t="shared" ref="N87" si="21">SUM(N85:N86)</f>
        <v>0</v>
      </c>
      <c r="O87" s="215">
        <f t="shared" ref="O87" si="22">SUM(O85:O86)</f>
        <v>0</v>
      </c>
      <c r="P87" s="215">
        <f t="shared" ref="P87" si="23">SUM(P85:P86)</f>
        <v>0</v>
      </c>
      <c r="Q87" s="215">
        <f t="shared" ref="Q87" si="24">SUM(Q85:Q86)</f>
        <v>0</v>
      </c>
      <c r="R87" s="215">
        <f t="shared" ref="R87" si="25">SUM(R85:R86)</f>
        <v>0</v>
      </c>
      <c r="S87" s="215">
        <f t="shared" ref="S87" si="26">SUM(S85:S86)</f>
        <v>0</v>
      </c>
      <c r="T87" s="215">
        <f t="shared" ref="T87" si="27">SUM(T85:T86)</f>
        <v>0</v>
      </c>
      <c r="U87" s="215">
        <f t="shared" ref="U87" si="28">SUM(U85:U86)</f>
        <v>0</v>
      </c>
      <c r="V87" s="215">
        <f t="shared" ref="V87" si="29">SUM(V85:V86)</f>
        <v>0</v>
      </c>
      <c r="W87" s="215">
        <f t="shared" ref="W87" si="30">SUM(W85:W86)</f>
        <v>0</v>
      </c>
      <c r="X87" s="215">
        <f t="shared" ref="X87" si="31">SUM(X85:X86)</f>
        <v>0</v>
      </c>
      <c r="Y87" s="215">
        <f t="shared" ref="Y87" si="32">SUM(Y85:Y86)</f>
        <v>0</v>
      </c>
      <c r="Z87" s="215">
        <f t="shared" ref="Z87" si="33">SUM(Z85:Z86)</f>
        <v>0</v>
      </c>
      <c r="AA87" s="215">
        <f t="shared" ref="AA87" si="34">SUM(AA85:AA86)</f>
        <v>0</v>
      </c>
      <c r="AB87" s="215">
        <f t="shared" ref="AB87" si="35">SUM(AB85:AB86)</f>
        <v>0</v>
      </c>
      <c r="AC87" s="215">
        <f t="shared" ref="AC87" si="36">SUM(AC85:AC86)</f>
        <v>0</v>
      </c>
      <c r="AD87" s="215">
        <f t="shared" ref="AD87" si="37">SUM(AD85:AD86)</f>
        <v>0</v>
      </c>
      <c r="AE87" s="215">
        <f t="shared" ref="AE87" si="38">SUM(AE85:AE86)</f>
        <v>0</v>
      </c>
      <c r="AF87" s="215">
        <f t="shared" ref="AF87" si="39">SUM(AF85:AF86)</f>
        <v>0</v>
      </c>
      <c r="AG87" s="215">
        <f t="shared" ref="AG87" si="40">SUM(AG85:AG86)</f>
        <v>0</v>
      </c>
      <c r="AH87" s="215">
        <f t="shared" ref="AH87" si="41">SUM(AH85:AH86)</f>
        <v>0</v>
      </c>
      <c r="AI87" s="215">
        <f t="shared" ref="AI87" si="42">SUM(AI85:AI86)</f>
        <v>0</v>
      </c>
      <c r="AJ87" s="215">
        <f t="shared" ref="AJ87" si="43">SUM(AJ85:AJ86)</f>
        <v>0</v>
      </c>
      <c r="AK87" s="16"/>
    </row>
    <row r="88" spans="2:37" outlineLevel="1" x14ac:dyDescent="0.3">
      <c r="B88" s="16"/>
      <c r="C88" s="51"/>
      <c r="D88" s="16"/>
      <c r="E88" s="49"/>
      <c r="F88" s="16"/>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6"/>
    </row>
    <row r="89" spans="2:37" ht="29.45" customHeight="1" outlineLevel="1" x14ac:dyDescent="0.3">
      <c r="B89" s="16"/>
      <c r="C89" s="202" t="s">
        <v>201</v>
      </c>
      <c r="D89" s="205"/>
      <c r="E89" s="49"/>
      <c r="F89" s="16"/>
      <c r="G89" s="208">
        <f>G73+G82+G87</f>
        <v>0</v>
      </c>
      <c r="H89" s="208">
        <f t="shared" ref="H89:AJ89" si="44">H73+H82+H87</f>
        <v>0</v>
      </c>
      <c r="I89" s="208">
        <f t="shared" si="44"/>
        <v>0</v>
      </c>
      <c r="J89" s="208">
        <f t="shared" si="44"/>
        <v>0</v>
      </c>
      <c r="K89" s="208">
        <f t="shared" si="44"/>
        <v>0</v>
      </c>
      <c r="L89" s="208">
        <f t="shared" si="44"/>
        <v>0</v>
      </c>
      <c r="M89" s="208">
        <f t="shared" si="44"/>
        <v>0</v>
      </c>
      <c r="N89" s="208">
        <f t="shared" si="44"/>
        <v>0</v>
      </c>
      <c r="O89" s="208">
        <f t="shared" si="44"/>
        <v>0</v>
      </c>
      <c r="P89" s="208">
        <f t="shared" si="44"/>
        <v>0</v>
      </c>
      <c r="Q89" s="208">
        <f t="shared" si="44"/>
        <v>0</v>
      </c>
      <c r="R89" s="208">
        <f t="shared" si="44"/>
        <v>0</v>
      </c>
      <c r="S89" s="208">
        <f t="shared" si="44"/>
        <v>0</v>
      </c>
      <c r="T89" s="208">
        <f t="shared" si="44"/>
        <v>0</v>
      </c>
      <c r="U89" s="208">
        <f t="shared" si="44"/>
        <v>0</v>
      </c>
      <c r="V89" s="208">
        <f t="shared" si="44"/>
        <v>0</v>
      </c>
      <c r="W89" s="208">
        <f t="shared" si="44"/>
        <v>0</v>
      </c>
      <c r="X89" s="208">
        <f t="shared" si="44"/>
        <v>0</v>
      </c>
      <c r="Y89" s="208">
        <f t="shared" si="44"/>
        <v>0</v>
      </c>
      <c r="Z89" s="208">
        <f t="shared" si="44"/>
        <v>0</v>
      </c>
      <c r="AA89" s="208">
        <f t="shared" si="44"/>
        <v>0</v>
      </c>
      <c r="AB89" s="208">
        <f t="shared" si="44"/>
        <v>0</v>
      </c>
      <c r="AC89" s="208">
        <f t="shared" si="44"/>
        <v>0</v>
      </c>
      <c r="AD89" s="208">
        <f t="shared" si="44"/>
        <v>0</v>
      </c>
      <c r="AE89" s="208">
        <f t="shared" si="44"/>
        <v>0</v>
      </c>
      <c r="AF89" s="208">
        <f t="shared" si="44"/>
        <v>0</v>
      </c>
      <c r="AG89" s="208">
        <f t="shared" si="44"/>
        <v>0</v>
      </c>
      <c r="AH89" s="208">
        <f t="shared" si="44"/>
        <v>0</v>
      </c>
      <c r="AI89" s="208">
        <f t="shared" si="44"/>
        <v>0</v>
      </c>
      <c r="AJ89" s="208">
        <f t="shared" si="44"/>
        <v>0</v>
      </c>
      <c r="AK89" s="16"/>
    </row>
    <row r="90" spans="2:37" outlineLevel="1" x14ac:dyDescent="0.3">
      <c r="B90" s="16"/>
      <c r="C90" s="51"/>
      <c r="D90" s="16"/>
      <c r="E90" s="49"/>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row>
    <row r="91" spans="2:37" outlineLevel="1" x14ac:dyDescent="0.3">
      <c r="B91" s="16"/>
      <c r="C91" s="73" t="s">
        <v>202</v>
      </c>
      <c r="D91" s="16"/>
      <c r="E91" s="201" t="s">
        <v>116</v>
      </c>
      <c r="F91" s="16"/>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16"/>
    </row>
    <row r="92" spans="2:37" outlineLevel="1" x14ac:dyDescent="0.3">
      <c r="B92" s="16"/>
      <c r="C92" s="73" t="s">
        <v>203</v>
      </c>
      <c r="D92" s="16"/>
      <c r="E92" s="201" t="s">
        <v>115</v>
      </c>
      <c r="F92" s="16"/>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16"/>
    </row>
    <row r="93" spans="2:37" outlineLevel="1" x14ac:dyDescent="0.3">
      <c r="B93" s="16"/>
      <c r="C93" s="51"/>
      <c r="D93" s="16"/>
      <c r="E93" s="49"/>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row>
    <row r="94" spans="2:37" outlineLevel="1" x14ac:dyDescent="0.3">
      <c r="B94" s="16"/>
      <c r="C94" s="80" t="s">
        <v>204</v>
      </c>
      <c r="D94" s="16"/>
      <c r="E94" s="49"/>
      <c r="F94" s="16"/>
      <c r="G94" s="208">
        <f>G89+G91+G92</f>
        <v>0</v>
      </c>
      <c r="H94" s="208">
        <f t="shared" ref="H94:AJ94" si="45">H89+H91+H92</f>
        <v>0</v>
      </c>
      <c r="I94" s="208">
        <f t="shared" si="45"/>
        <v>0</v>
      </c>
      <c r="J94" s="208">
        <f t="shared" si="45"/>
        <v>0</v>
      </c>
      <c r="K94" s="208">
        <f t="shared" si="45"/>
        <v>0</v>
      </c>
      <c r="L94" s="208">
        <f t="shared" si="45"/>
        <v>0</v>
      </c>
      <c r="M94" s="208">
        <f t="shared" si="45"/>
        <v>0</v>
      </c>
      <c r="N94" s="208">
        <f t="shared" si="45"/>
        <v>0</v>
      </c>
      <c r="O94" s="208">
        <f t="shared" si="45"/>
        <v>0</v>
      </c>
      <c r="P94" s="208">
        <f t="shared" si="45"/>
        <v>0</v>
      </c>
      <c r="Q94" s="208">
        <f t="shared" si="45"/>
        <v>0</v>
      </c>
      <c r="R94" s="208">
        <f t="shared" si="45"/>
        <v>0</v>
      </c>
      <c r="S94" s="208">
        <f t="shared" si="45"/>
        <v>0</v>
      </c>
      <c r="T94" s="208">
        <f t="shared" si="45"/>
        <v>0</v>
      </c>
      <c r="U94" s="208">
        <f t="shared" si="45"/>
        <v>0</v>
      </c>
      <c r="V94" s="208">
        <f t="shared" si="45"/>
        <v>0</v>
      </c>
      <c r="W94" s="208">
        <f t="shared" si="45"/>
        <v>0</v>
      </c>
      <c r="X94" s="208">
        <f t="shared" si="45"/>
        <v>0</v>
      </c>
      <c r="Y94" s="208">
        <f t="shared" si="45"/>
        <v>0</v>
      </c>
      <c r="Z94" s="208">
        <f t="shared" si="45"/>
        <v>0</v>
      </c>
      <c r="AA94" s="208">
        <f t="shared" si="45"/>
        <v>0</v>
      </c>
      <c r="AB94" s="208">
        <f t="shared" si="45"/>
        <v>0</v>
      </c>
      <c r="AC94" s="208">
        <f t="shared" si="45"/>
        <v>0</v>
      </c>
      <c r="AD94" s="208">
        <f t="shared" si="45"/>
        <v>0</v>
      </c>
      <c r="AE94" s="208">
        <f t="shared" si="45"/>
        <v>0</v>
      </c>
      <c r="AF94" s="208">
        <f t="shared" si="45"/>
        <v>0</v>
      </c>
      <c r="AG94" s="208">
        <f t="shared" si="45"/>
        <v>0</v>
      </c>
      <c r="AH94" s="208">
        <f t="shared" si="45"/>
        <v>0</v>
      </c>
      <c r="AI94" s="208">
        <f t="shared" si="45"/>
        <v>0</v>
      </c>
      <c r="AJ94" s="208">
        <f t="shared" si="45"/>
        <v>0</v>
      </c>
      <c r="AK94" s="16"/>
    </row>
    <row r="95" spans="2:37" outlineLevel="1" x14ac:dyDescent="0.3">
      <c r="B95" s="16"/>
      <c r="C95" s="80" t="s">
        <v>205</v>
      </c>
      <c r="D95" s="16"/>
      <c r="E95" s="78"/>
      <c r="F95" s="16"/>
      <c r="G95" s="208">
        <f>IF(G8&lt;='1-Inputuri'!$I$106,E95+G94,0)</f>
        <v>0</v>
      </c>
      <c r="H95" s="208">
        <f>IF(H8&lt;='1-Inputuri'!$I$106,G95+H94,0)</f>
        <v>0</v>
      </c>
      <c r="I95" s="208">
        <f>IF(I8&lt;='1-Inputuri'!$I$106,H95+I94,0)</f>
        <v>0</v>
      </c>
      <c r="J95" s="208">
        <f>IF(J8&lt;='1-Inputuri'!$I$106,I95+J94,0)</f>
        <v>0</v>
      </c>
      <c r="K95" s="208">
        <f>IF(K8&lt;='1-Inputuri'!$I$106,J95+K94,0)</f>
        <v>0</v>
      </c>
      <c r="L95" s="208">
        <f>IF(L8&lt;='1-Inputuri'!$I$106,K95+L94,0)</f>
        <v>0</v>
      </c>
      <c r="M95" s="208">
        <f>IF(M8&lt;='1-Inputuri'!$I$106,L95+M94,0)</f>
        <v>0</v>
      </c>
      <c r="N95" s="208">
        <f>IF(N8&lt;='1-Inputuri'!$I$106,M95+N94,0)</f>
        <v>0</v>
      </c>
      <c r="O95" s="208">
        <f>IF(O8&lt;='1-Inputuri'!$I$106,N95+O94,0)</f>
        <v>0</v>
      </c>
      <c r="P95" s="208">
        <f>IF(P8&lt;='1-Inputuri'!$I$106,O95+P94,0)</f>
        <v>0</v>
      </c>
      <c r="Q95" s="208">
        <f>IF(Q8&lt;='1-Inputuri'!$I$106,P95+Q94,0)</f>
        <v>0</v>
      </c>
      <c r="R95" s="208">
        <f>IF(R8&lt;='1-Inputuri'!$I$106,Q95+R94,0)</f>
        <v>0</v>
      </c>
      <c r="S95" s="208">
        <f>IF(S8&lt;='1-Inputuri'!$I$106,R95+S94,0)</f>
        <v>0</v>
      </c>
      <c r="T95" s="208">
        <f>IF(T8&lt;='1-Inputuri'!$I$106,S95+T94,0)</f>
        <v>0</v>
      </c>
      <c r="U95" s="208">
        <f>IF(U8&lt;='1-Inputuri'!$I$106,T95+U94,0)</f>
        <v>0</v>
      </c>
      <c r="V95" s="208">
        <f>IF(V8&lt;='1-Inputuri'!$I$106,U95+V94,0)</f>
        <v>0</v>
      </c>
      <c r="W95" s="208">
        <f>IF(W8&lt;='1-Inputuri'!$I$106,V95+W94,0)</f>
        <v>0</v>
      </c>
      <c r="X95" s="208">
        <f>IF(X8&lt;='1-Inputuri'!$I$106,W95+X94,0)</f>
        <v>0</v>
      </c>
      <c r="Y95" s="208">
        <f>IF(Y8&lt;='1-Inputuri'!$I$106,X95+Y94,0)</f>
        <v>0</v>
      </c>
      <c r="Z95" s="208">
        <f>IF(Z8&lt;='1-Inputuri'!$I$106,Y95+Z94,0)</f>
        <v>0</v>
      </c>
      <c r="AA95" s="208">
        <f>IF(AA8&lt;='1-Inputuri'!$I$106,Z95+AA94,0)</f>
        <v>0</v>
      </c>
      <c r="AB95" s="208">
        <f>IF(AB8&lt;='1-Inputuri'!$I$106,AA95+AB94,0)</f>
        <v>0</v>
      </c>
      <c r="AC95" s="208">
        <f>IF(AC8&lt;='1-Inputuri'!$I$106,AB95+AC94,0)</f>
        <v>0</v>
      </c>
      <c r="AD95" s="208">
        <f>IF(AD8&lt;='1-Inputuri'!$I$106,AC95+AD94,0)</f>
        <v>0</v>
      </c>
      <c r="AE95" s="208">
        <f>IF(AE8&lt;='1-Inputuri'!$I$106,AD95+AE94,0)</f>
        <v>0</v>
      </c>
      <c r="AF95" s="208">
        <f>IF(AF8&lt;='1-Inputuri'!$I$106,AE95+AF94,0)</f>
        <v>0</v>
      </c>
      <c r="AG95" s="208">
        <f>IF(AG8&lt;='1-Inputuri'!$I$106,AF95+AG94,0)</f>
        <v>0</v>
      </c>
      <c r="AH95" s="208">
        <f>IF(AH8&lt;='1-Inputuri'!$I$106,AG95+AH94,0)</f>
        <v>0</v>
      </c>
      <c r="AI95" s="208">
        <f>IF(AI8&lt;='1-Inputuri'!$I$106,AH95+AI94,0)</f>
        <v>0</v>
      </c>
      <c r="AJ95" s="208">
        <f>IF(AJ8&lt;='1-Inputuri'!$I$106,AI95+AJ94,0)</f>
        <v>0</v>
      </c>
      <c r="AK95" s="16"/>
    </row>
    <row r="96" spans="2:37" x14ac:dyDescent="0.3">
      <c r="B96" s="16"/>
      <c r="C96" s="51"/>
      <c r="D96" s="16"/>
      <c r="E96" s="49"/>
      <c r="F96" s="16"/>
      <c r="G96" s="16"/>
      <c r="H96" s="16"/>
      <c r="I96" s="16"/>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row>
    <row r="97" spans="5:5" x14ac:dyDescent="0.3">
      <c r="E97" s="19"/>
    </row>
    <row r="98" spans="5:5" x14ac:dyDescent="0.3">
      <c r="E98" s="19"/>
    </row>
    <row r="99" spans="5:5" x14ac:dyDescent="0.3">
      <c r="E99" s="19"/>
    </row>
    <row r="100" spans="5:5" x14ac:dyDescent="0.3">
      <c r="E100" s="19"/>
    </row>
    <row r="101" spans="5:5" x14ac:dyDescent="0.3">
      <c r="E101" s="19"/>
    </row>
    <row r="102" spans="5:5" x14ac:dyDescent="0.3">
      <c r="E102" s="19"/>
    </row>
    <row r="103" spans="5:5" x14ac:dyDescent="0.3">
      <c r="E103" s="19"/>
    </row>
    <row r="104" spans="5:5" x14ac:dyDescent="0.3">
      <c r="E104" s="19"/>
    </row>
    <row r="105" spans="5:5" x14ac:dyDescent="0.3">
      <c r="E105" s="19"/>
    </row>
    <row r="106" spans="5:5" x14ac:dyDescent="0.3">
      <c r="E106" s="19"/>
    </row>
    <row r="107" spans="5:5" x14ac:dyDescent="0.3">
      <c r="E107" s="19"/>
    </row>
    <row r="108" spans="5:5" x14ac:dyDescent="0.3">
      <c r="E108" s="19"/>
    </row>
    <row r="109" spans="5:5" x14ac:dyDescent="0.3">
      <c r="E109" s="19"/>
    </row>
    <row r="110" spans="5:5" x14ac:dyDescent="0.3">
      <c r="E110" s="19"/>
    </row>
    <row r="111" spans="5:5" x14ac:dyDescent="0.3">
      <c r="E111" s="19"/>
    </row>
    <row r="112" spans="5:5" x14ac:dyDescent="0.3">
      <c r="E112" s="19"/>
    </row>
    <row r="113" spans="5:5" x14ac:dyDescent="0.3">
      <c r="E113" s="19"/>
    </row>
    <row r="114" spans="5:5" x14ac:dyDescent="0.3">
      <c r="E114" s="19"/>
    </row>
    <row r="115" spans="5:5" x14ac:dyDescent="0.3">
      <c r="E115" s="19"/>
    </row>
    <row r="116" spans="5:5" x14ac:dyDescent="0.3">
      <c r="E116" s="19"/>
    </row>
    <row r="117" spans="5:5" x14ac:dyDescent="0.3">
      <c r="E117" s="19"/>
    </row>
    <row r="118" spans="5:5" x14ac:dyDescent="0.3">
      <c r="E118" s="19"/>
    </row>
    <row r="119" spans="5:5" x14ac:dyDescent="0.3">
      <c r="E119" s="19"/>
    </row>
    <row r="120" spans="5:5" x14ac:dyDescent="0.3">
      <c r="E120" s="19"/>
    </row>
    <row r="121" spans="5:5" x14ac:dyDescent="0.3">
      <c r="E121" s="19"/>
    </row>
    <row r="122" spans="5:5" x14ac:dyDescent="0.3">
      <c r="E122" s="19"/>
    </row>
    <row r="123" spans="5:5" x14ac:dyDescent="0.3">
      <c r="E123" s="19"/>
    </row>
    <row r="124" spans="5:5" x14ac:dyDescent="0.3">
      <c r="E124" s="19"/>
    </row>
    <row r="125" spans="5:5" x14ac:dyDescent="0.3">
      <c r="E125" s="19"/>
    </row>
    <row r="126" spans="5:5" x14ac:dyDescent="0.3">
      <c r="E126" s="19"/>
    </row>
    <row r="127" spans="5:5" x14ac:dyDescent="0.3">
      <c r="E127" s="19"/>
    </row>
    <row r="128" spans="5:5" x14ac:dyDescent="0.3">
      <c r="E128" s="19"/>
    </row>
    <row r="129" spans="5:5" x14ac:dyDescent="0.3">
      <c r="E129" s="19"/>
    </row>
    <row r="130" spans="5:5" x14ac:dyDescent="0.3">
      <c r="E130" s="19"/>
    </row>
    <row r="131" spans="5:5" x14ac:dyDescent="0.3">
      <c r="E131" s="19"/>
    </row>
    <row r="132" spans="5:5" x14ac:dyDescent="0.3">
      <c r="E132" s="19"/>
    </row>
    <row r="133" spans="5:5" x14ac:dyDescent="0.3">
      <c r="E133" s="19"/>
    </row>
    <row r="134" spans="5:5" x14ac:dyDescent="0.3">
      <c r="E134" s="19"/>
    </row>
    <row r="135" spans="5:5" x14ac:dyDescent="0.3">
      <c r="E135" s="19"/>
    </row>
    <row r="136" spans="5:5" x14ac:dyDescent="0.3">
      <c r="E136" s="19"/>
    </row>
    <row r="137" spans="5:5" x14ac:dyDescent="0.3">
      <c r="E137" s="19"/>
    </row>
    <row r="138" spans="5:5" x14ac:dyDescent="0.3">
      <c r="E138" s="19"/>
    </row>
    <row r="139" spans="5:5" x14ac:dyDescent="0.3">
      <c r="E139" s="19"/>
    </row>
    <row r="140" spans="5:5" x14ac:dyDescent="0.3">
      <c r="E140" s="19"/>
    </row>
    <row r="141" spans="5:5" x14ac:dyDescent="0.3">
      <c r="E141" s="19"/>
    </row>
    <row r="142" spans="5:5" x14ac:dyDescent="0.3">
      <c r="E142" s="19"/>
    </row>
    <row r="143" spans="5:5" x14ac:dyDescent="0.3">
      <c r="E143" s="19"/>
    </row>
    <row r="144" spans="5:5" x14ac:dyDescent="0.3">
      <c r="E144" s="19"/>
    </row>
    <row r="145" spans="5:5" x14ac:dyDescent="0.3">
      <c r="E145" s="19"/>
    </row>
    <row r="146" spans="5:5" x14ac:dyDescent="0.3">
      <c r="E146" s="19"/>
    </row>
    <row r="147" spans="5:5" x14ac:dyDescent="0.3">
      <c r="E147" s="19"/>
    </row>
    <row r="148" spans="5:5" x14ac:dyDescent="0.3">
      <c r="E148" s="19"/>
    </row>
    <row r="149" spans="5:5" x14ac:dyDescent="0.3">
      <c r="E149" s="19"/>
    </row>
    <row r="150" spans="5:5" x14ac:dyDescent="0.3">
      <c r="E150" s="19"/>
    </row>
    <row r="151" spans="5:5" x14ac:dyDescent="0.3">
      <c r="E151" s="19"/>
    </row>
    <row r="152" spans="5:5" x14ac:dyDescent="0.3">
      <c r="E152" s="19"/>
    </row>
    <row r="153" spans="5:5" x14ac:dyDescent="0.3">
      <c r="E153" s="19"/>
    </row>
    <row r="154" spans="5:5" x14ac:dyDescent="0.3">
      <c r="E154" s="19"/>
    </row>
    <row r="155" spans="5:5" x14ac:dyDescent="0.3">
      <c r="E155" s="19"/>
    </row>
    <row r="156" spans="5:5" x14ac:dyDescent="0.3">
      <c r="E156" s="19"/>
    </row>
    <row r="157" spans="5:5" x14ac:dyDescent="0.3">
      <c r="E157" s="19"/>
    </row>
    <row r="158" spans="5:5" x14ac:dyDescent="0.3">
      <c r="E158" s="19"/>
    </row>
    <row r="159" spans="5:5" x14ac:dyDescent="0.3">
      <c r="E159" s="19"/>
    </row>
    <row r="160" spans="5:5" x14ac:dyDescent="0.3">
      <c r="E160" s="19"/>
    </row>
    <row r="161" spans="5:5" x14ac:dyDescent="0.3">
      <c r="E161" s="19"/>
    </row>
    <row r="162" spans="5:5" x14ac:dyDescent="0.3">
      <c r="E162" s="19"/>
    </row>
    <row r="163" spans="5:5" x14ac:dyDescent="0.3">
      <c r="E163" s="19"/>
    </row>
    <row r="164" spans="5:5" x14ac:dyDescent="0.3">
      <c r="E164" s="19"/>
    </row>
    <row r="165" spans="5:5" x14ac:dyDescent="0.3">
      <c r="E165" s="19"/>
    </row>
    <row r="166" spans="5:5" x14ac:dyDescent="0.3">
      <c r="E166" s="19"/>
    </row>
    <row r="167" spans="5:5" x14ac:dyDescent="0.3">
      <c r="E167" s="19"/>
    </row>
    <row r="168" spans="5:5" x14ac:dyDescent="0.3">
      <c r="E168" s="19"/>
    </row>
    <row r="169" spans="5:5" x14ac:dyDescent="0.3">
      <c r="E169" s="19"/>
    </row>
    <row r="170" spans="5:5" x14ac:dyDescent="0.3">
      <c r="E170" s="19"/>
    </row>
    <row r="171" spans="5:5" x14ac:dyDescent="0.3">
      <c r="E171" s="19"/>
    </row>
    <row r="172" spans="5:5" x14ac:dyDescent="0.3">
      <c r="E172" s="19"/>
    </row>
    <row r="173" spans="5:5" x14ac:dyDescent="0.3">
      <c r="E173" s="19"/>
    </row>
    <row r="174" spans="5:5" x14ac:dyDescent="0.3">
      <c r="E174" s="19"/>
    </row>
    <row r="175" spans="5:5" x14ac:dyDescent="0.3">
      <c r="E175" s="19"/>
    </row>
    <row r="176" spans="5:5" x14ac:dyDescent="0.3">
      <c r="E176" s="19"/>
    </row>
    <row r="177" spans="5:5" x14ac:dyDescent="0.3">
      <c r="E177" s="19"/>
    </row>
    <row r="178" spans="5:5" x14ac:dyDescent="0.3">
      <c r="E178" s="19"/>
    </row>
    <row r="179" spans="5:5" x14ac:dyDescent="0.3">
      <c r="E179" s="19"/>
    </row>
    <row r="180" spans="5:5" x14ac:dyDescent="0.3">
      <c r="E180" s="19"/>
    </row>
    <row r="181" spans="5:5" x14ac:dyDescent="0.3">
      <c r="E181" s="19"/>
    </row>
    <row r="182" spans="5:5" x14ac:dyDescent="0.3">
      <c r="E182" s="19"/>
    </row>
    <row r="183" spans="5:5" x14ac:dyDescent="0.3">
      <c r="E183" s="19"/>
    </row>
    <row r="184" spans="5:5" x14ac:dyDescent="0.3">
      <c r="E184" s="19"/>
    </row>
    <row r="185" spans="5:5" x14ac:dyDescent="0.3">
      <c r="E185" s="19"/>
    </row>
    <row r="186" spans="5:5" x14ac:dyDescent="0.3">
      <c r="E186" s="19"/>
    </row>
    <row r="187" spans="5:5" x14ac:dyDescent="0.3">
      <c r="E187" s="19"/>
    </row>
    <row r="188" spans="5:5" x14ac:dyDescent="0.3">
      <c r="E188" s="19"/>
    </row>
    <row r="189" spans="5:5" x14ac:dyDescent="0.3">
      <c r="E189" s="19"/>
    </row>
    <row r="190" spans="5:5" x14ac:dyDescent="0.3">
      <c r="E190" s="19"/>
    </row>
    <row r="191" spans="5:5" x14ac:dyDescent="0.3">
      <c r="E191" s="19"/>
    </row>
    <row r="192" spans="5:5" x14ac:dyDescent="0.3">
      <c r="E192" s="19"/>
    </row>
    <row r="193" spans="5:5" x14ac:dyDescent="0.3">
      <c r="E193" s="19"/>
    </row>
    <row r="194" spans="5:5" x14ac:dyDescent="0.3">
      <c r="E194" s="19"/>
    </row>
    <row r="195" spans="5:5" x14ac:dyDescent="0.3">
      <c r="E195" s="19"/>
    </row>
    <row r="196" spans="5:5" x14ac:dyDescent="0.3">
      <c r="E196" s="19"/>
    </row>
    <row r="197" spans="5:5" x14ac:dyDescent="0.3">
      <c r="E197" s="19"/>
    </row>
    <row r="198" spans="5:5" x14ac:dyDescent="0.3">
      <c r="E198" s="19"/>
    </row>
    <row r="199" spans="5:5" x14ac:dyDescent="0.3">
      <c r="E199" s="19"/>
    </row>
    <row r="200" spans="5:5" x14ac:dyDescent="0.3">
      <c r="E200" s="19"/>
    </row>
    <row r="201" spans="5:5" x14ac:dyDescent="0.3">
      <c r="E201" s="19"/>
    </row>
    <row r="202" spans="5:5" x14ac:dyDescent="0.3">
      <c r="E202" s="19"/>
    </row>
    <row r="203" spans="5:5" x14ac:dyDescent="0.3">
      <c r="E203" s="19"/>
    </row>
    <row r="204" spans="5:5" x14ac:dyDescent="0.3">
      <c r="E204" s="19"/>
    </row>
    <row r="205" spans="5:5" x14ac:dyDescent="0.3">
      <c r="E205" s="19"/>
    </row>
    <row r="206" spans="5:5" x14ac:dyDescent="0.3">
      <c r="E206" s="19"/>
    </row>
    <row r="207" spans="5:5" x14ac:dyDescent="0.3">
      <c r="E207" s="19"/>
    </row>
    <row r="208" spans="5:5" x14ac:dyDescent="0.3">
      <c r="E208" s="19"/>
    </row>
    <row r="209" spans="5:5" x14ac:dyDescent="0.3">
      <c r="E209" s="19"/>
    </row>
    <row r="210" spans="5:5" x14ac:dyDescent="0.3">
      <c r="E210" s="19"/>
    </row>
    <row r="211" spans="5:5" x14ac:dyDescent="0.3">
      <c r="E211" s="19"/>
    </row>
    <row r="212" spans="5:5" x14ac:dyDescent="0.3">
      <c r="E212" s="19"/>
    </row>
    <row r="213" spans="5:5" x14ac:dyDescent="0.3">
      <c r="E213" s="19"/>
    </row>
    <row r="214" spans="5:5" x14ac:dyDescent="0.3">
      <c r="E214" s="19"/>
    </row>
    <row r="215" spans="5:5" x14ac:dyDescent="0.3">
      <c r="E215" s="19"/>
    </row>
    <row r="216" spans="5:5" x14ac:dyDescent="0.3">
      <c r="E216" s="19"/>
    </row>
    <row r="217" spans="5:5" x14ac:dyDescent="0.3">
      <c r="E217" s="19"/>
    </row>
    <row r="218" spans="5:5" x14ac:dyDescent="0.3">
      <c r="E218" s="19"/>
    </row>
    <row r="219" spans="5:5" x14ac:dyDescent="0.3">
      <c r="E219" s="19"/>
    </row>
    <row r="220" spans="5:5" x14ac:dyDescent="0.3">
      <c r="E220" s="19"/>
    </row>
    <row r="221" spans="5:5" x14ac:dyDescent="0.3">
      <c r="E221" s="19"/>
    </row>
    <row r="222" spans="5:5" x14ac:dyDescent="0.3">
      <c r="E222" s="19"/>
    </row>
    <row r="223" spans="5:5" x14ac:dyDescent="0.3">
      <c r="E223" s="19"/>
    </row>
    <row r="224" spans="5:5" x14ac:dyDescent="0.3">
      <c r="E224" s="19"/>
    </row>
    <row r="225" spans="5:5" x14ac:dyDescent="0.3">
      <c r="E225" s="19"/>
    </row>
    <row r="226" spans="5:5" x14ac:dyDescent="0.3">
      <c r="E226" s="19"/>
    </row>
    <row r="227" spans="5:5" x14ac:dyDescent="0.3">
      <c r="E227" s="19"/>
    </row>
    <row r="228" spans="5:5" x14ac:dyDescent="0.3">
      <c r="E228" s="19"/>
    </row>
    <row r="229" spans="5:5" x14ac:dyDescent="0.3">
      <c r="E229" s="19"/>
    </row>
    <row r="230" spans="5:5" x14ac:dyDescent="0.3">
      <c r="E230" s="19"/>
    </row>
    <row r="231" spans="5:5" x14ac:dyDescent="0.3">
      <c r="E231" s="19"/>
    </row>
    <row r="232" spans="5:5" x14ac:dyDescent="0.3">
      <c r="E232" s="19"/>
    </row>
    <row r="233" spans="5:5" x14ac:dyDescent="0.3">
      <c r="E233" s="19"/>
    </row>
    <row r="234" spans="5:5" x14ac:dyDescent="0.3">
      <c r="E234" s="19"/>
    </row>
    <row r="235" spans="5:5" x14ac:dyDescent="0.3">
      <c r="E235" s="19"/>
    </row>
    <row r="236" spans="5:5" x14ac:dyDescent="0.3">
      <c r="E236" s="19"/>
    </row>
    <row r="237" spans="5:5" x14ac:dyDescent="0.3">
      <c r="E237" s="19"/>
    </row>
    <row r="238" spans="5:5" x14ac:dyDescent="0.3">
      <c r="E238" s="19"/>
    </row>
    <row r="239" spans="5:5" x14ac:dyDescent="0.3">
      <c r="E239" s="19"/>
    </row>
    <row r="240" spans="5:5" x14ac:dyDescent="0.3">
      <c r="E240" s="19"/>
    </row>
    <row r="241" spans="5:5" x14ac:dyDescent="0.3">
      <c r="E241" s="19"/>
    </row>
    <row r="242" spans="5:5" x14ac:dyDescent="0.3">
      <c r="E242" s="19"/>
    </row>
    <row r="243" spans="5:5" x14ac:dyDescent="0.3">
      <c r="E243" s="19"/>
    </row>
    <row r="244" spans="5:5" x14ac:dyDescent="0.3">
      <c r="E244" s="19"/>
    </row>
    <row r="245" spans="5:5" x14ac:dyDescent="0.3">
      <c r="E245" s="19"/>
    </row>
    <row r="246" spans="5:5" x14ac:dyDescent="0.3">
      <c r="E246" s="19"/>
    </row>
    <row r="247" spans="5:5" x14ac:dyDescent="0.3">
      <c r="E247" s="19"/>
    </row>
    <row r="248" spans="5:5" x14ac:dyDescent="0.3">
      <c r="E248" s="19"/>
    </row>
    <row r="249" spans="5:5" x14ac:dyDescent="0.3">
      <c r="E249" s="19"/>
    </row>
    <row r="250" spans="5:5" x14ac:dyDescent="0.3">
      <c r="E250" s="19"/>
    </row>
    <row r="251" spans="5:5" x14ac:dyDescent="0.3">
      <c r="E251" s="19"/>
    </row>
    <row r="252" spans="5:5" x14ac:dyDescent="0.3">
      <c r="E252" s="19"/>
    </row>
    <row r="253" spans="5:5" x14ac:dyDescent="0.3">
      <c r="E253" s="19"/>
    </row>
    <row r="254" spans="5:5" x14ac:dyDescent="0.3">
      <c r="E254" s="19"/>
    </row>
    <row r="255" spans="5:5" x14ac:dyDescent="0.3">
      <c r="E255" s="19"/>
    </row>
    <row r="256" spans="5:5" x14ac:dyDescent="0.3">
      <c r="E256" s="19"/>
    </row>
    <row r="257" spans="5:5" x14ac:dyDescent="0.3">
      <c r="E257" s="19"/>
    </row>
    <row r="258" spans="5:5" x14ac:dyDescent="0.3">
      <c r="E258" s="19"/>
    </row>
    <row r="259" spans="5:5" x14ac:dyDescent="0.3">
      <c r="E259" s="19"/>
    </row>
    <row r="260" spans="5:5" x14ac:dyDescent="0.3">
      <c r="E260" s="19"/>
    </row>
    <row r="261" spans="5:5" x14ac:dyDescent="0.3">
      <c r="E261" s="19"/>
    </row>
    <row r="262" spans="5:5" x14ac:dyDescent="0.3">
      <c r="E262" s="19"/>
    </row>
    <row r="263" spans="5:5" x14ac:dyDescent="0.3">
      <c r="E263" s="19"/>
    </row>
    <row r="264" spans="5:5" x14ac:dyDescent="0.3">
      <c r="E264" s="19"/>
    </row>
    <row r="265" spans="5:5" x14ac:dyDescent="0.3">
      <c r="E265" s="19"/>
    </row>
    <row r="266" spans="5:5" x14ac:dyDescent="0.3">
      <c r="E266" s="19"/>
    </row>
    <row r="267" spans="5:5" x14ac:dyDescent="0.3">
      <c r="E267" s="19"/>
    </row>
    <row r="268" spans="5:5" x14ac:dyDescent="0.3">
      <c r="E268" s="19"/>
    </row>
    <row r="269" spans="5:5" x14ac:dyDescent="0.3">
      <c r="E269" s="19"/>
    </row>
    <row r="270" spans="5:5" x14ac:dyDescent="0.3">
      <c r="E270" s="19"/>
    </row>
    <row r="271" spans="5:5" x14ac:dyDescent="0.3">
      <c r="E271" s="19"/>
    </row>
    <row r="272" spans="5:5" x14ac:dyDescent="0.3">
      <c r="E272" s="19"/>
    </row>
    <row r="273" spans="5:5" x14ac:dyDescent="0.3">
      <c r="E273" s="19"/>
    </row>
    <row r="274" spans="5:5" x14ac:dyDescent="0.3">
      <c r="E274" s="19"/>
    </row>
    <row r="275" spans="5:5" x14ac:dyDescent="0.3">
      <c r="E275" s="19"/>
    </row>
    <row r="276" spans="5:5" x14ac:dyDescent="0.3">
      <c r="E276" s="19"/>
    </row>
    <row r="277" spans="5:5" x14ac:dyDescent="0.3">
      <c r="E277" s="19"/>
    </row>
    <row r="278" spans="5:5" x14ac:dyDescent="0.3">
      <c r="E278" s="19"/>
    </row>
    <row r="279" spans="5:5" x14ac:dyDescent="0.3">
      <c r="E279" s="19"/>
    </row>
    <row r="280" spans="5:5" x14ac:dyDescent="0.3">
      <c r="E280" s="19"/>
    </row>
    <row r="281" spans="5:5" x14ac:dyDescent="0.3">
      <c r="E281" s="19"/>
    </row>
    <row r="282" spans="5:5" x14ac:dyDescent="0.3">
      <c r="E282" s="19"/>
    </row>
    <row r="283" spans="5:5" x14ac:dyDescent="0.3">
      <c r="E283" s="19"/>
    </row>
    <row r="284" spans="5:5" x14ac:dyDescent="0.3">
      <c r="E284" s="19"/>
    </row>
    <row r="285" spans="5:5" x14ac:dyDescent="0.3">
      <c r="E285" s="19"/>
    </row>
    <row r="286" spans="5:5" x14ac:dyDescent="0.3">
      <c r="E286" s="19"/>
    </row>
    <row r="287" spans="5:5" x14ac:dyDescent="0.3">
      <c r="E287" s="19"/>
    </row>
    <row r="288" spans="5:5" x14ac:dyDescent="0.3">
      <c r="E288" s="19"/>
    </row>
    <row r="289" spans="5:5" x14ac:dyDescent="0.3">
      <c r="E289" s="19"/>
    </row>
    <row r="290" spans="5:5" x14ac:dyDescent="0.3">
      <c r="E290" s="19"/>
    </row>
    <row r="291" spans="5:5" x14ac:dyDescent="0.3">
      <c r="E291" s="19"/>
    </row>
    <row r="292" spans="5:5" x14ac:dyDescent="0.3">
      <c r="E292" s="19"/>
    </row>
    <row r="293" spans="5:5" x14ac:dyDescent="0.3">
      <c r="E293" s="19"/>
    </row>
    <row r="294" spans="5:5" x14ac:dyDescent="0.3">
      <c r="E294" s="19"/>
    </row>
    <row r="295" spans="5:5" x14ac:dyDescent="0.3">
      <c r="E295" s="19"/>
    </row>
    <row r="296" spans="5:5" x14ac:dyDescent="0.3">
      <c r="E296" s="19"/>
    </row>
    <row r="297" spans="5:5" x14ac:dyDescent="0.3">
      <c r="E297" s="19"/>
    </row>
    <row r="298" spans="5:5" x14ac:dyDescent="0.3">
      <c r="E298" s="19"/>
    </row>
    <row r="299" spans="5:5" x14ac:dyDescent="0.3">
      <c r="E299" s="19"/>
    </row>
    <row r="300" spans="5:5" x14ac:dyDescent="0.3">
      <c r="E300" s="19"/>
    </row>
    <row r="301" spans="5:5" x14ac:dyDescent="0.3">
      <c r="E301" s="19"/>
    </row>
    <row r="302" spans="5:5" x14ac:dyDescent="0.3">
      <c r="E302" s="19"/>
    </row>
    <row r="303" spans="5:5" x14ac:dyDescent="0.3">
      <c r="E303" s="19"/>
    </row>
    <row r="304" spans="5:5" x14ac:dyDescent="0.3">
      <c r="E304" s="19"/>
    </row>
    <row r="305" spans="5:5" x14ac:dyDescent="0.3">
      <c r="E305" s="19"/>
    </row>
    <row r="306" spans="5:5" x14ac:dyDescent="0.3">
      <c r="E306" s="19"/>
    </row>
    <row r="307" spans="5:5" x14ac:dyDescent="0.3">
      <c r="E307" s="19"/>
    </row>
    <row r="308" spans="5:5" x14ac:dyDescent="0.3">
      <c r="E308" s="19"/>
    </row>
    <row r="309" spans="5:5" x14ac:dyDescent="0.3">
      <c r="E309" s="19"/>
    </row>
    <row r="310" spans="5:5" x14ac:dyDescent="0.3">
      <c r="E310" s="19"/>
    </row>
    <row r="311" spans="5:5" x14ac:dyDescent="0.3">
      <c r="E311" s="19"/>
    </row>
    <row r="312" spans="5:5" x14ac:dyDescent="0.3">
      <c r="E312" s="19"/>
    </row>
    <row r="313" spans="5:5" x14ac:dyDescent="0.3">
      <c r="E313" s="19"/>
    </row>
    <row r="314" spans="5:5" x14ac:dyDescent="0.3">
      <c r="E314" s="19"/>
    </row>
    <row r="315" spans="5:5" x14ac:dyDescent="0.3">
      <c r="E315" s="19"/>
    </row>
    <row r="316" spans="5:5" x14ac:dyDescent="0.3">
      <c r="E316" s="19"/>
    </row>
    <row r="317" spans="5:5" x14ac:dyDescent="0.3">
      <c r="E317" s="19"/>
    </row>
    <row r="318" spans="5:5" x14ac:dyDescent="0.3">
      <c r="E318" s="19"/>
    </row>
    <row r="319" spans="5:5" x14ac:dyDescent="0.3">
      <c r="E319" s="19"/>
    </row>
  </sheetData>
  <dataConsolid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2"/>
  <sheetViews>
    <sheetView topLeftCell="A6" zoomScale="165" zoomScaleNormal="165" workbookViewId="0">
      <selection activeCell="K2" sqref="K2"/>
    </sheetView>
  </sheetViews>
  <sheetFormatPr defaultColWidth="8.85546875" defaultRowHeight="16.5" x14ac:dyDescent="0.3"/>
  <cols>
    <col min="1" max="1" width="8.85546875" style="222"/>
    <col min="2" max="2" width="3.42578125" style="222" customWidth="1"/>
    <col min="3" max="3" width="53.5703125" style="223" customWidth="1"/>
    <col min="4" max="4" width="3.7109375" style="222" customWidth="1"/>
    <col min="5" max="6" width="2.85546875" style="222" customWidth="1"/>
    <col min="7" max="7" width="18.5703125" style="223" customWidth="1"/>
    <col min="8" max="8" width="3.140625" style="222" customWidth="1"/>
    <col min="9" max="9" width="3.28515625" style="222" customWidth="1"/>
    <col min="10" max="10" width="3.7109375" style="222" customWidth="1"/>
    <col min="11" max="11" width="16" style="223" customWidth="1"/>
    <col min="12" max="13" width="3.7109375" style="222" customWidth="1"/>
    <col min="14" max="14" width="3.85546875" style="222" customWidth="1"/>
    <col min="15" max="15" width="18.7109375" style="222" customWidth="1"/>
    <col min="16" max="16" width="4.28515625" style="222" customWidth="1"/>
    <col min="17" max="16384" width="8.85546875" style="222"/>
  </cols>
  <sheetData>
    <row r="1" spans="2:16" x14ac:dyDescent="0.3">
      <c r="G1" s="222"/>
      <c r="K1" s="222"/>
    </row>
    <row r="2" spans="2:16" ht="17.25" thickBot="1" x14ac:dyDescent="0.35">
      <c r="B2" s="108"/>
      <c r="C2" s="224"/>
      <c r="D2" s="108"/>
      <c r="E2" s="108"/>
      <c r="F2" s="108"/>
      <c r="G2" s="108"/>
      <c r="H2" s="108"/>
      <c r="I2" s="108"/>
      <c r="J2" s="108"/>
      <c r="K2" s="222"/>
    </row>
    <row r="3" spans="2:16" x14ac:dyDescent="0.3">
      <c r="B3" s="108"/>
      <c r="C3" s="20" t="s">
        <v>30</v>
      </c>
      <c r="D3" s="132"/>
      <c r="E3" s="273"/>
      <c r="F3" s="274"/>
      <c r="G3" s="274"/>
      <c r="H3" s="274"/>
      <c r="I3" s="265"/>
      <c r="J3" s="108"/>
      <c r="K3" s="222"/>
    </row>
    <row r="4" spans="2:16" x14ac:dyDescent="0.3">
      <c r="B4" s="108"/>
      <c r="C4" s="21" t="s">
        <v>281</v>
      </c>
      <c r="D4" s="23"/>
      <c r="E4" s="17"/>
      <c r="F4" s="18"/>
      <c r="G4" s="18"/>
      <c r="H4" s="18"/>
      <c r="I4" s="266"/>
      <c r="J4" s="108"/>
      <c r="K4" s="222"/>
    </row>
    <row r="5" spans="2:16" ht="17.25" thickBot="1" x14ac:dyDescent="0.35">
      <c r="B5" s="108"/>
      <c r="C5" s="22" t="s">
        <v>280</v>
      </c>
      <c r="D5" s="133"/>
      <c r="E5" s="277"/>
      <c r="F5" s="278"/>
      <c r="G5" s="278"/>
      <c r="H5" s="278"/>
      <c r="I5" s="268"/>
      <c r="J5" s="108"/>
      <c r="K5" s="222"/>
    </row>
    <row r="6" spans="2:16" x14ac:dyDescent="0.3">
      <c r="B6" s="225"/>
      <c r="C6" s="225"/>
      <c r="D6" s="225"/>
      <c r="E6" s="225"/>
      <c r="F6" s="225"/>
      <c r="G6" s="225"/>
      <c r="H6" s="225"/>
      <c r="I6" s="108"/>
      <c r="J6" s="108"/>
      <c r="K6" s="222"/>
    </row>
    <row r="7" spans="2:16" x14ac:dyDescent="0.3">
      <c r="C7" s="222"/>
    </row>
    <row r="8" spans="2:16" x14ac:dyDescent="0.3">
      <c r="B8" s="108"/>
      <c r="C8" s="224"/>
      <c r="D8" s="108"/>
      <c r="F8" s="108"/>
      <c r="G8" s="224"/>
      <c r="H8" s="108"/>
      <c r="J8" s="108"/>
      <c r="K8" s="224"/>
      <c r="L8" s="108"/>
      <c r="N8" s="108"/>
      <c r="O8" s="108"/>
      <c r="P8" s="108"/>
    </row>
    <row r="9" spans="2:16" s="228" customFormat="1" ht="33" x14ac:dyDescent="0.3">
      <c r="B9" s="108"/>
      <c r="C9" s="226" t="s">
        <v>206</v>
      </c>
      <c r="D9" s="227"/>
      <c r="E9" s="222"/>
      <c r="F9" s="108"/>
      <c r="G9" s="226" t="s">
        <v>207</v>
      </c>
      <c r="H9" s="227"/>
      <c r="I9" s="222"/>
      <c r="J9" s="108"/>
      <c r="K9" s="226" t="s">
        <v>211</v>
      </c>
      <c r="L9" s="227"/>
      <c r="M9" s="222"/>
      <c r="N9" s="108"/>
      <c r="O9" s="226" t="s">
        <v>210</v>
      </c>
      <c r="P9" s="108"/>
    </row>
    <row r="10" spans="2:16" ht="49.5" x14ac:dyDescent="0.3">
      <c r="B10" s="108"/>
      <c r="C10" s="229" t="s">
        <v>279</v>
      </c>
      <c r="D10" s="206"/>
      <c r="F10" s="108"/>
      <c r="G10" s="230" t="s">
        <v>208</v>
      </c>
      <c r="H10" s="206"/>
      <c r="J10" s="108"/>
      <c r="K10" s="231" t="s">
        <v>209</v>
      </c>
      <c r="L10" s="206"/>
      <c r="N10" s="108"/>
      <c r="O10" s="232" t="str">
        <f>'3-Analiza financiara'!E60</f>
        <v/>
      </c>
      <c r="P10" s="108"/>
    </row>
    <row r="11" spans="2:16" ht="40.15" customHeight="1" x14ac:dyDescent="0.3">
      <c r="B11" s="108"/>
      <c r="C11" s="229" t="s">
        <v>367</v>
      </c>
      <c r="D11" s="206"/>
      <c r="F11" s="108"/>
      <c r="G11" s="230" t="s">
        <v>208</v>
      </c>
      <c r="H11" s="206"/>
      <c r="J11" s="108"/>
      <c r="K11" s="231"/>
      <c r="L11" s="206"/>
      <c r="N11" s="108"/>
      <c r="O11" s="226" t="str">
        <f>IF(COUNTIF('3-Analiza financiara'!G95:AJ95,"&lt;0")&gt;0,"nu se verifica sustenabilitatea financiara","se verifica sustenabilitatea financiara")</f>
        <v>se verifica sustenabilitatea financiara</v>
      </c>
      <c r="P11" s="108"/>
    </row>
    <row r="12" spans="2:16" x14ac:dyDescent="0.3">
      <c r="B12" s="108"/>
      <c r="C12" s="224"/>
      <c r="D12" s="108"/>
      <c r="F12" s="108"/>
      <c r="G12" s="224"/>
      <c r="H12" s="108"/>
      <c r="J12" s="108"/>
      <c r="K12" s="224"/>
      <c r="L12" s="108"/>
      <c r="N12" s="108"/>
      <c r="O12" s="108"/>
      <c r="P12" s="108"/>
    </row>
  </sheetData>
  <conditionalFormatting sqref="O12">
    <cfRule type="cellIs" dxfId="3" priority="2" operator="equal">
      <formula>"nu se verifica sustenabilitatea financiara"</formula>
    </cfRule>
  </conditionalFormatting>
  <conditionalFormatting sqref="O11">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6"/>
  <sheetViews>
    <sheetView zoomScale="150" zoomScaleNormal="150" workbookViewId="0">
      <selection activeCell="C12" sqref="C12:H12"/>
    </sheetView>
  </sheetViews>
  <sheetFormatPr defaultColWidth="8.85546875" defaultRowHeight="15" x14ac:dyDescent="0.25"/>
  <cols>
    <col min="1" max="1" width="8.85546875" style="234"/>
    <col min="2" max="2" width="6.7109375" style="234" customWidth="1"/>
    <col min="3" max="3" width="5.140625" style="234" customWidth="1"/>
    <col min="4" max="4" width="32" style="234" customWidth="1"/>
    <col min="5" max="5" width="9" style="234" customWidth="1"/>
    <col min="6" max="6" width="14.140625" style="234" customWidth="1"/>
    <col min="7" max="7" width="11.85546875" style="234" customWidth="1"/>
    <col min="8" max="8" width="17.140625" style="234" customWidth="1"/>
    <col min="9" max="9" width="6" style="234" customWidth="1"/>
    <col min="10" max="16384" width="8.85546875" style="234"/>
  </cols>
  <sheetData>
    <row r="2" spans="2:9" ht="15.75" thickBot="1" x14ac:dyDescent="0.3">
      <c r="B2" s="233"/>
      <c r="C2" s="233"/>
      <c r="D2" s="233"/>
      <c r="E2" s="233"/>
      <c r="F2" s="233"/>
      <c r="G2" s="233"/>
      <c r="H2" s="233"/>
      <c r="I2" s="233"/>
    </row>
    <row r="3" spans="2:9" ht="16.5" x14ac:dyDescent="0.3">
      <c r="B3" s="233"/>
      <c r="C3" s="20" t="s">
        <v>30</v>
      </c>
      <c r="D3" s="132"/>
      <c r="E3" s="273"/>
      <c r="F3" s="274"/>
      <c r="G3" s="274"/>
      <c r="H3" s="275"/>
      <c r="I3" s="233"/>
    </row>
    <row r="4" spans="2:9" ht="16.5" x14ac:dyDescent="0.3">
      <c r="B4" s="233"/>
      <c r="C4" s="21" t="s">
        <v>281</v>
      </c>
      <c r="D4" s="23"/>
      <c r="E4" s="17"/>
      <c r="F4" s="18"/>
      <c r="G4" s="18"/>
      <c r="H4" s="276"/>
      <c r="I4" s="233"/>
    </row>
    <row r="5" spans="2:9" ht="17.25" thickBot="1" x14ac:dyDescent="0.35">
      <c r="B5" s="233"/>
      <c r="C5" s="22" t="s">
        <v>280</v>
      </c>
      <c r="D5" s="133"/>
      <c r="E5" s="277"/>
      <c r="F5" s="278"/>
      <c r="G5" s="278"/>
      <c r="H5" s="279"/>
      <c r="I5" s="233"/>
    </row>
    <row r="6" spans="2:9" x14ac:dyDescent="0.25">
      <c r="B6" s="233"/>
      <c r="C6" s="233"/>
      <c r="D6" s="233"/>
      <c r="E6" s="233"/>
      <c r="F6" s="233"/>
      <c r="G6" s="233"/>
      <c r="H6" s="233"/>
      <c r="I6" s="233"/>
    </row>
    <row r="8" spans="2:9" x14ac:dyDescent="0.25">
      <c r="B8" s="233"/>
      <c r="C8" s="233"/>
      <c r="D8" s="233"/>
      <c r="E8" s="233"/>
      <c r="F8" s="233"/>
      <c r="G8" s="233"/>
      <c r="H8" s="233"/>
      <c r="I8" s="233"/>
    </row>
    <row r="9" spans="2:9" ht="14.45" customHeight="1" x14ac:dyDescent="0.25">
      <c r="B9" s="233"/>
      <c r="C9" s="342" t="s">
        <v>99</v>
      </c>
      <c r="D9" s="342"/>
      <c r="E9" s="342"/>
      <c r="F9" s="342"/>
      <c r="G9" s="342"/>
      <c r="H9" s="342"/>
      <c r="I9" s="233"/>
    </row>
    <row r="10" spans="2:9" ht="51" customHeight="1" x14ac:dyDescent="0.25">
      <c r="B10" s="233"/>
      <c r="C10" s="342" t="s">
        <v>100</v>
      </c>
      <c r="D10" s="342"/>
      <c r="E10" s="342"/>
      <c r="F10" s="342"/>
      <c r="G10" s="342"/>
      <c r="H10" s="342"/>
      <c r="I10" s="233"/>
    </row>
    <row r="11" spans="2:9" ht="10.9" customHeight="1" x14ac:dyDescent="0.25">
      <c r="B11" s="233"/>
      <c r="C11" s="235"/>
      <c r="D11" s="235"/>
      <c r="E11" s="235"/>
      <c r="F11" s="235"/>
      <c r="G11" s="235"/>
      <c r="H11" s="235"/>
      <c r="I11" s="233"/>
    </row>
    <row r="12" spans="2:9" ht="16.149999999999999" customHeight="1" x14ac:dyDescent="0.25">
      <c r="B12" s="233"/>
      <c r="C12" s="343" t="s">
        <v>101</v>
      </c>
      <c r="D12" s="343"/>
      <c r="E12" s="343"/>
      <c r="F12" s="343"/>
      <c r="G12" s="343"/>
      <c r="H12" s="343"/>
      <c r="I12" s="233"/>
    </row>
    <row r="13" spans="2:9" ht="11.45" customHeight="1" x14ac:dyDescent="0.25">
      <c r="B13" s="233"/>
      <c r="C13" s="236"/>
      <c r="D13" s="236"/>
      <c r="E13" s="236"/>
      <c r="F13" s="236"/>
      <c r="G13" s="236"/>
      <c r="H13" s="236"/>
      <c r="I13" s="233"/>
    </row>
    <row r="14" spans="2:9" ht="56.45" customHeight="1" x14ac:dyDescent="0.25">
      <c r="B14" s="233"/>
      <c r="C14" s="237" t="s">
        <v>102</v>
      </c>
      <c r="D14" s="344" t="s">
        <v>113</v>
      </c>
      <c r="E14" s="344"/>
      <c r="F14" s="344"/>
      <c r="G14" s="344"/>
      <c r="H14" s="345"/>
      <c r="I14" s="233"/>
    </row>
    <row r="15" spans="2:9" ht="14.45" customHeight="1" x14ac:dyDescent="0.25">
      <c r="B15" s="233"/>
      <c r="C15" s="238"/>
      <c r="D15" s="239"/>
      <c r="E15" s="239"/>
      <c r="F15" s="239"/>
      <c r="G15" s="239"/>
      <c r="H15" s="240"/>
      <c r="I15" s="233"/>
    </row>
    <row r="16" spans="2:9" ht="14.45" customHeight="1" x14ac:dyDescent="0.25">
      <c r="B16" s="233"/>
      <c r="C16" s="241" t="s">
        <v>117</v>
      </c>
      <c r="D16" s="349" t="s">
        <v>218</v>
      </c>
      <c r="E16" s="349"/>
      <c r="F16" s="349"/>
      <c r="G16" s="349"/>
      <c r="H16" s="350"/>
      <c r="I16" s="233"/>
    </row>
    <row r="17" spans="2:9" ht="14.45" customHeight="1" x14ac:dyDescent="0.25">
      <c r="B17" s="233"/>
      <c r="C17" s="241"/>
      <c r="D17" s="351" t="s">
        <v>96</v>
      </c>
      <c r="E17" s="351"/>
      <c r="F17" s="351"/>
      <c r="G17" s="351"/>
      <c r="H17" s="242">
        <f>'1-Inputuri'!I64</f>
        <v>0</v>
      </c>
      <c r="I17" s="233"/>
    </row>
    <row r="18" spans="2:9" ht="18.600000000000001" customHeight="1" x14ac:dyDescent="0.25">
      <c r="B18" s="233"/>
      <c r="C18" s="241"/>
      <c r="D18" s="351" t="s">
        <v>97</v>
      </c>
      <c r="E18" s="351"/>
      <c r="F18" s="351"/>
      <c r="G18" s="351"/>
      <c r="H18" s="242">
        <f>'1-Inputuri'!I65</f>
        <v>0</v>
      </c>
      <c r="I18" s="233"/>
    </row>
    <row r="19" spans="2:9" ht="14.45" customHeight="1" x14ac:dyDescent="0.25">
      <c r="B19" s="233"/>
      <c r="C19" s="241"/>
      <c r="D19" s="352" t="s">
        <v>98</v>
      </c>
      <c r="E19" s="352"/>
      <c r="F19" s="352"/>
      <c r="G19" s="352"/>
      <c r="H19" s="243">
        <f>H17+H18</f>
        <v>0</v>
      </c>
      <c r="I19" s="233"/>
    </row>
    <row r="20" spans="2:9" ht="7.9" customHeight="1" thickBot="1" x14ac:dyDescent="0.3">
      <c r="B20" s="233"/>
      <c r="C20" s="241"/>
      <c r="D20" s="244"/>
      <c r="E20" s="244"/>
      <c r="F20" s="244"/>
      <c r="G20" s="244"/>
      <c r="H20" s="245"/>
      <c r="I20" s="233"/>
    </row>
    <row r="21" spans="2:9" ht="30" customHeight="1" thickBot="1" x14ac:dyDescent="0.3">
      <c r="B21" s="233"/>
      <c r="C21" s="241"/>
      <c r="D21" s="246" t="s">
        <v>107</v>
      </c>
      <c r="E21" s="358" t="str">
        <f>IF(H19&gt;0,"Solicitantul nu se incadreaza in categoria intreprinderilor in dificultate","Se trece la pasul ii)")</f>
        <v>Se trece la pasul ii)</v>
      </c>
      <c r="F21" s="359"/>
      <c r="G21" s="359"/>
      <c r="H21" s="360"/>
      <c r="I21" s="233"/>
    </row>
    <row r="22" spans="2:9" ht="8.4499999999999993" customHeight="1" x14ac:dyDescent="0.25">
      <c r="B22" s="233"/>
      <c r="C22" s="241"/>
      <c r="D22" s="247"/>
      <c r="E22" s="248"/>
      <c r="F22" s="248"/>
      <c r="G22" s="248"/>
      <c r="H22" s="249"/>
      <c r="I22" s="233"/>
    </row>
    <row r="23" spans="2:9" ht="14.45" customHeight="1" x14ac:dyDescent="0.25">
      <c r="B23" s="233"/>
      <c r="C23" s="241" t="s">
        <v>118</v>
      </c>
      <c r="D23" s="351" t="s">
        <v>217</v>
      </c>
      <c r="E23" s="351"/>
      <c r="F23" s="351"/>
      <c r="G23" s="351"/>
      <c r="H23" s="353"/>
      <c r="I23" s="233"/>
    </row>
    <row r="24" spans="2:9" ht="14.45" customHeight="1" x14ac:dyDescent="0.25">
      <c r="B24" s="233"/>
      <c r="C24" s="241"/>
      <c r="D24" s="351" t="s">
        <v>103</v>
      </c>
      <c r="E24" s="351"/>
      <c r="F24" s="351"/>
      <c r="G24" s="351"/>
      <c r="H24" s="242">
        <f>IF(H19&gt;0,"NA",'1-Inputuri'!I60)</f>
        <v>0</v>
      </c>
      <c r="I24" s="233"/>
    </row>
    <row r="25" spans="2:9" ht="14.45" customHeight="1" x14ac:dyDescent="0.25">
      <c r="B25" s="233"/>
      <c r="C25" s="241"/>
      <c r="D25" s="351" t="s">
        <v>104</v>
      </c>
      <c r="E25" s="351"/>
      <c r="F25" s="351"/>
      <c r="G25" s="351"/>
      <c r="H25" s="242">
        <f>IF(H19&gt;0,"NA",'1-Inputuri'!I61)</f>
        <v>0</v>
      </c>
      <c r="I25" s="233"/>
    </row>
    <row r="26" spans="2:9" ht="14.45" customHeight="1" x14ac:dyDescent="0.25">
      <c r="B26" s="233"/>
      <c r="C26" s="241"/>
      <c r="D26" s="351" t="s">
        <v>105</v>
      </c>
      <c r="E26" s="351"/>
      <c r="F26" s="351"/>
      <c r="G26" s="351"/>
      <c r="H26" s="242">
        <f>IF(H19&gt;0,"NA",'1-Inputuri'!I62)</f>
        <v>0</v>
      </c>
      <c r="I26" s="233"/>
    </row>
    <row r="27" spans="2:9" ht="15.75" thickBot="1" x14ac:dyDescent="0.3">
      <c r="B27" s="233"/>
      <c r="C27" s="241"/>
      <c r="D27" s="351" t="s">
        <v>106</v>
      </c>
      <c r="E27" s="351"/>
      <c r="F27" s="351"/>
      <c r="G27" s="351"/>
      <c r="H27" s="242">
        <f>IF(H19&gt;0,"NA",'1-Inputuri'!I63)</f>
        <v>0</v>
      </c>
      <c r="I27" s="233"/>
    </row>
    <row r="28" spans="2:9" ht="29.45" customHeight="1" thickBot="1" x14ac:dyDescent="0.3">
      <c r="B28" s="233"/>
      <c r="C28" s="241"/>
      <c r="D28" s="246" t="s">
        <v>107</v>
      </c>
      <c r="E28" s="346" t="str">
        <f>IF(OR(H24="NA",H19+SUM(H25:H27)&gt;=0),"Nu exista pierdere de capital",H19+SUM(H25:H27))</f>
        <v>Nu exista pierdere de capital</v>
      </c>
      <c r="F28" s="347"/>
      <c r="G28" s="347"/>
      <c r="H28" s="348"/>
      <c r="I28" s="233"/>
    </row>
    <row r="29" spans="2:9" ht="9" customHeight="1" x14ac:dyDescent="0.25">
      <c r="B29" s="233"/>
      <c r="C29" s="241"/>
      <c r="D29" s="250"/>
      <c r="E29" s="250"/>
      <c r="F29" s="250"/>
      <c r="G29" s="250"/>
      <c r="H29" s="251"/>
      <c r="I29" s="233"/>
    </row>
    <row r="30" spans="2:9" ht="30" customHeight="1" thickBot="1" x14ac:dyDescent="0.3">
      <c r="B30" s="233"/>
      <c r="C30" s="241" t="s">
        <v>119</v>
      </c>
      <c r="D30" s="361" t="s">
        <v>120</v>
      </c>
      <c r="E30" s="361"/>
      <c r="F30" s="361"/>
      <c r="G30" s="361"/>
      <c r="H30" s="362"/>
      <c r="I30" s="233"/>
    </row>
    <row r="31" spans="2:9" ht="31.9" customHeight="1" thickBot="1" x14ac:dyDescent="0.3">
      <c r="B31" s="233"/>
      <c r="C31" s="252"/>
      <c r="D31" s="253" t="s">
        <v>107</v>
      </c>
      <c r="E31" s="354" t="str">
        <f>CONCATENATE("Solicitantul ",IF(H19&gt;=0,"nu ",IF(E28="Nu exista pierdere de capital","nu ", IF(ABS(E28)&gt;H24/2,"","nu "))),"se încadrează în categoria întreprinderilor în dificultate")</f>
        <v>Solicitantul nu se încadrează în categoria întreprinderilor în dificultate</v>
      </c>
      <c r="F31" s="355"/>
      <c r="G31" s="355"/>
      <c r="H31" s="356"/>
      <c r="I31" s="233"/>
    </row>
    <row r="32" spans="2:9" ht="16.5" x14ac:dyDescent="0.25">
      <c r="B32" s="233"/>
      <c r="C32" s="252"/>
      <c r="D32" s="254"/>
      <c r="E32" s="254"/>
      <c r="F32" s="254"/>
      <c r="G32" s="254"/>
      <c r="H32" s="255"/>
      <c r="I32" s="233"/>
    </row>
    <row r="33" spans="2:9" ht="40.9" customHeight="1" x14ac:dyDescent="0.25">
      <c r="B33" s="233"/>
      <c r="C33" s="256" t="s">
        <v>108</v>
      </c>
      <c r="D33" s="344" t="s">
        <v>109</v>
      </c>
      <c r="E33" s="344"/>
      <c r="F33" s="344"/>
      <c r="G33" s="344"/>
      <c r="H33" s="345"/>
      <c r="I33" s="233"/>
    </row>
    <row r="34" spans="2:9" ht="11.45" customHeight="1" x14ac:dyDescent="0.25">
      <c r="B34" s="233"/>
      <c r="C34" s="257"/>
      <c r="D34" s="258"/>
      <c r="E34" s="258"/>
      <c r="F34" s="258"/>
      <c r="G34" s="258"/>
      <c r="H34" s="259"/>
      <c r="I34" s="233"/>
    </row>
    <row r="35" spans="2:9" ht="42" customHeight="1" x14ac:dyDescent="0.25">
      <c r="B35" s="233"/>
      <c r="C35" s="256" t="s">
        <v>110</v>
      </c>
      <c r="D35" s="344" t="s">
        <v>111</v>
      </c>
      <c r="E35" s="344"/>
      <c r="F35" s="344"/>
      <c r="G35" s="344"/>
      <c r="H35" s="345"/>
      <c r="I35" s="233"/>
    </row>
    <row r="36" spans="2:9" ht="16.5" x14ac:dyDescent="0.25">
      <c r="B36" s="233"/>
      <c r="C36" s="236"/>
      <c r="D36" s="236"/>
      <c r="E36" s="236"/>
      <c r="F36" s="236"/>
      <c r="G36" s="236"/>
      <c r="H36" s="236"/>
      <c r="I36" s="233"/>
    </row>
    <row r="37" spans="2:9" ht="7.9" customHeight="1" x14ac:dyDescent="0.25">
      <c r="B37" s="233"/>
      <c r="C37" s="236"/>
      <c r="D37" s="236"/>
      <c r="E37" s="236"/>
      <c r="F37" s="236"/>
      <c r="G37" s="236"/>
      <c r="H37" s="236"/>
      <c r="I37" s="233"/>
    </row>
    <row r="38" spans="2:9" ht="30.6" customHeight="1" x14ac:dyDescent="0.3">
      <c r="B38" s="108"/>
      <c r="C38" s="357" t="s">
        <v>112</v>
      </c>
      <c r="D38" s="357"/>
      <c r="E38" s="357"/>
      <c r="F38" s="357"/>
      <c r="G38" s="357"/>
      <c r="H38" s="357"/>
      <c r="I38" s="233"/>
    </row>
    <row r="39" spans="2:9" ht="16.5" x14ac:dyDescent="0.3">
      <c r="B39" s="108"/>
      <c r="C39" s="108"/>
      <c r="D39" s="108"/>
      <c r="E39" s="108"/>
      <c r="F39" s="108"/>
      <c r="G39" s="108"/>
      <c r="H39" s="108"/>
      <c r="I39" s="233"/>
    </row>
    <row r="40" spans="2:9" ht="16.5" x14ac:dyDescent="0.3">
      <c r="B40" s="233"/>
      <c r="C40" s="108"/>
      <c r="D40" s="108"/>
      <c r="E40" s="108"/>
      <c r="F40" s="108"/>
      <c r="G40" s="108"/>
      <c r="H40" s="108"/>
      <c r="I40" s="233"/>
    </row>
    <row r="41" spans="2:9" x14ac:dyDescent="0.25">
      <c r="B41" s="233"/>
      <c r="C41" s="233"/>
      <c r="D41" s="233"/>
      <c r="E41" s="233"/>
      <c r="F41" s="233"/>
      <c r="G41" s="233"/>
      <c r="H41" s="233"/>
      <c r="I41" s="233"/>
    </row>
    <row r="42" spans="2:9" x14ac:dyDescent="0.25">
      <c r="B42" s="233"/>
      <c r="C42" s="233"/>
      <c r="D42" s="233"/>
      <c r="E42" s="233"/>
      <c r="F42" s="233"/>
      <c r="G42" s="233"/>
      <c r="H42" s="233"/>
      <c r="I42" s="233"/>
    </row>
    <row r="43" spans="2:9" x14ac:dyDescent="0.25">
      <c r="B43" s="233"/>
      <c r="C43" s="233"/>
      <c r="D43" s="233"/>
      <c r="E43" s="233"/>
      <c r="F43" s="233"/>
      <c r="G43" s="233"/>
      <c r="H43" s="233"/>
      <c r="I43" s="233"/>
    </row>
    <row r="44" spans="2:9" x14ac:dyDescent="0.25">
      <c r="B44" s="233"/>
      <c r="C44" s="233"/>
      <c r="D44" s="233"/>
      <c r="E44" s="233"/>
      <c r="F44" s="233"/>
      <c r="G44" s="233"/>
      <c r="H44" s="233"/>
      <c r="I44" s="233"/>
    </row>
    <row r="45" spans="2:9" x14ac:dyDescent="0.25">
      <c r="B45" s="233"/>
      <c r="C45" s="233"/>
      <c r="D45" s="233"/>
      <c r="E45" s="233"/>
      <c r="F45" s="233"/>
      <c r="G45" s="233"/>
      <c r="H45" s="233"/>
      <c r="I45" s="233"/>
    </row>
    <row r="46" spans="2:9" x14ac:dyDescent="0.25">
      <c r="B46" s="233"/>
      <c r="C46" s="233"/>
      <c r="D46" s="233"/>
      <c r="E46" s="233"/>
      <c r="F46" s="233"/>
      <c r="G46" s="233"/>
      <c r="H46" s="233"/>
      <c r="I46" s="233"/>
    </row>
  </sheetData>
  <mergeCells count="20">
    <mergeCell ref="E31:H31"/>
    <mergeCell ref="D33:H33"/>
    <mergeCell ref="D35:H35"/>
    <mergeCell ref="C38:H38"/>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6</vt:i4>
      </vt:variant>
      <vt:variant>
        <vt:lpstr>Zone denumite</vt:lpstr>
      </vt:variant>
      <vt:variant>
        <vt:i4>4</vt:i4>
      </vt:variant>
    </vt:vector>
  </HeadingPairs>
  <TitlesOfParts>
    <vt:vector size="10" baseType="lpstr">
      <vt:lpstr>0-Instructiuni</vt:lpstr>
      <vt:lpstr>1-Inputuri</vt:lpstr>
      <vt:lpstr>2-Buget cerere</vt:lpstr>
      <vt:lpstr>3-Analiza financiara</vt:lpstr>
      <vt:lpstr>4-Rezumat indicatori</vt:lpstr>
      <vt:lpstr>5-Intreprinderi in dificultate</vt:lpstr>
      <vt:lpstr>eur</vt:lpstr>
      <vt:lpstr>FDR</vt:lpstr>
      <vt:lpstr>'1-Inputuri'!Zona_de_imprimat</vt:lpstr>
      <vt:lpstr>'2-Buget 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User</cp:lastModifiedBy>
  <cp:lastPrinted>2022-06-06T15:52:26Z</cp:lastPrinted>
  <dcterms:created xsi:type="dcterms:W3CDTF">2022-06-05T06:21:46Z</dcterms:created>
  <dcterms:modified xsi:type="dcterms:W3CDTF">2022-08-14T14:27:37Z</dcterms:modified>
</cp:coreProperties>
</file>